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Trckovama\Desktop\internet\"/>
    </mc:Choice>
  </mc:AlternateContent>
  <bookViews>
    <workbookView xWindow="-108" yWindow="-108" windowWidth="23256" windowHeight="12576" tabRatio="845" activeTab="4"/>
  </bookViews>
  <sheets>
    <sheet name="HIST VYSLEDKY" sheetId="2" r:id="rId1"/>
    <sheet name="PREHLED 2020" sheetId="35" r:id="rId2"/>
    <sheet name="DETAIL 2020" sheetId="36" r:id="rId3"/>
    <sheet name="Projekty nad 10mil" sheetId="37" r:id="rId4"/>
    <sheet name="VYHLED" sheetId="3" r:id="rId5"/>
    <sheet name="Plán oprav" sheetId="20" r:id="rId6"/>
    <sheet name="O dopr" sheetId="21" r:id="rId7"/>
    <sheet name="O sport" sheetId="22" r:id="rId8"/>
    <sheet name="O kult" sheetId="23" r:id="rId9"/>
    <sheet name="O byty" sheetId="24" r:id="rId10"/>
    <sheet name="O nebyty" sheetId="25" r:id="rId11"/>
    <sheet name="O vzdel" sheetId="26" r:id="rId12"/>
    <sheet name="O zdr soc" sheetId="27" r:id="rId13"/>
    <sheet name="O OV" sheetId="28" r:id="rId14"/>
    <sheet name="O měú" sheetId="29" r:id="rId15"/>
    <sheet name="O bezp" sheetId="30" r:id="rId16"/>
    <sheet name="O ost" sheetId="32" r:id="rId17"/>
    <sheet name="O VHM" sheetId="33" r:id="rId18"/>
    <sheet name="Plán investic" sheetId="4" r:id="rId19"/>
    <sheet name="I dopr" sheetId="5" r:id="rId20"/>
    <sheet name="I sport" sheetId="6" r:id="rId21"/>
    <sheet name="I kult" sheetId="7" r:id="rId22"/>
    <sheet name="I zel páteř" sheetId="8" r:id="rId23"/>
    <sheet name="I sidl" sheetId="18" r:id="rId24"/>
    <sheet name="I vzdel" sheetId="9" r:id="rId25"/>
    <sheet name="I zdr soc" sheetId="11" r:id="rId26"/>
    <sheet name="I byty" sheetId="12" r:id="rId27"/>
    <sheet name="I nebyty" sheetId="13" r:id="rId28"/>
    <sheet name="I měú" sheetId="14" r:id="rId29"/>
    <sheet name="I bezp" sheetId="15" r:id="rId30"/>
    <sheet name="I ostatni" sheetId="10" r:id="rId31"/>
    <sheet name="I VHM" sheetId="19" r:id="rId32"/>
    <sheet name="I PD" sheetId="17" r:id="rId33"/>
  </sheets>
  <definedNames>
    <definedName name="_xlnm._FilterDatabase" localSheetId="2" hidden="1">'DETAIL 2020'!$A$1:$G$641</definedName>
    <definedName name="_xlnm._FilterDatabase" localSheetId="29" hidden="1">'I bezp'!$A$1:$J$1</definedName>
    <definedName name="_xlnm._FilterDatabase" localSheetId="26" hidden="1">'I byty'!$A$1:$K$1</definedName>
    <definedName name="_xlnm._FilterDatabase" localSheetId="19" hidden="1">'I dopr'!$A$1:$WVQ$17</definedName>
    <definedName name="_xlnm._FilterDatabase" localSheetId="28" hidden="1">'I měú'!$A$1:$S$1</definedName>
    <definedName name="_xlnm._FilterDatabase" localSheetId="27" hidden="1">'I nebyty'!$A$1:$J$11</definedName>
    <definedName name="_xlnm._FilterDatabase" localSheetId="30" hidden="1">'I ostatni'!$A$1:$K$1</definedName>
    <definedName name="_xlnm._FilterDatabase" localSheetId="32" hidden="1">'I PD'!$A$1:$K$1</definedName>
    <definedName name="_xlnm._FilterDatabase" localSheetId="23" hidden="1">'I sidl'!$A$1:$J$1</definedName>
    <definedName name="_xlnm._FilterDatabase" localSheetId="31" hidden="1">'I VHM'!$A$1:$J$1</definedName>
    <definedName name="_xlnm._FilterDatabase" localSheetId="24" hidden="1">'I vzdel'!$A$1:$J$1</definedName>
    <definedName name="_xlnm._FilterDatabase" localSheetId="25" hidden="1">'I zdr soc'!$A$1:$K$1</definedName>
    <definedName name="_xlnm._FilterDatabase" localSheetId="22" hidden="1">'I zel páteř'!$A$1:$K$1</definedName>
    <definedName name="_xlnm._FilterDatabase" localSheetId="15" hidden="1">'O bezp'!$A$1:$I$1</definedName>
    <definedName name="_xlnm._FilterDatabase" localSheetId="9" hidden="1">'O byty'!$A$1:$I$1</definedName>
    <definedName name="_xlnm._FilterDatabase" localSheetId="6" hidden="1">'O dopr'!$A$1:$WVP$12</definedName>
    <definedName name="_xlnm._FilterDatabase" localSheetId="8" hidden="1">'O kult'!$A$1:$I$1</definedName>
    <definedName name="_xlnm._FilterDatabase" localSheetId="14" hidden="1">'O měú'!$A$1:$I$1</definedName>
    <definedName name="_xlnm._FilterDatabase" localSheetId="10" hidden="1">'O nebyty'!$A$1:$J$12</definedName>
    <definedName name="_xlnm._FilterDatabase" localSheetId="16" hidden="1">'O ost'!$A$1:$I$1</definedName>
    <definedName name="_xlnm._FilterDatabase" localSheetId="13" hidden="1">'O OV'!$A$1:$I$1</definedName>
    <definedName name="_xlnm._FilterDatabase" localSheetId="7" hidden="1">'O sport'!$A$1:$J$1</definedName>
    <definedName name="_xlnm._FilterDatabase" localSheetId="17" hidden="1">'O VHM'!$A$1:$J$1</definedName>
    <definedName name="_xlnm._FilterDatabase" localSheetId="11" hidden="1">'O vzdel'!$A$1:$I$1</definedName>
    <definedName name="_xlnm._FilterDatabase" localSheetId="12" hidden="1">'O zdr soc'!$A$1:$I$1</definedName>
    <definedName name="_xlnm._FilterDatabase" localSheetId="3" hidden="1">'Projekty nad 10mil'!$A$1:$K$1</definedName>
    <definedName name="_xlnm.Print_Titles" localSheetId="2">'DETAIL 2020'!$1:$1</definedName>
    <definedName name="_xlnm.Print_Area" localSheetId="4">VYHLED!$A$1:$K$103</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25" i="37" l="1"/>
  <c r="G25" i="37"/>
  <c r="H25" i="37"/>
  <c r="I25" i="37"/>
  <c r="J25" i="37"/>
  <c r="E25" i="37"/>
  <c r="H1" i="37" l="1"/>
  <c r="J1" i="6" l="1"/>
  <c r="D8" i="4"/>
  <c r="E8" i="4"/>
  <c r="F10" i="4"/>
  <c r="F13" i="4"/>
  <c r="F3" i="3"/>
  <c r="J14" i="21"/>
  <c r="F4" i="20" s="1"/>
  <c r="K39" i="3" s="1"/>
  <c r="H61" i="3"/>
  <c r="H71" i="3"/>
  <c r="I71" i="3"/>
  <c r="J71" i="3"/>
  <c r="K71" i="3"/>
  <c r="D58" i="3"/>
  <c r="D59" i="3"/>
  <c r="D60" i="3"/>
  <c r="D61" i="3"/>
  <c r="D62" i="3"/>
  <c r="D63" i="3"/>
  <c r="D64" i="3"/>
  <c r="D65" i="3"/>
  <c r="D66" i="3"/>
  <c r="D67" i="3"/>
  <c r="D68" i="3"/>
  <c r="D69" i="3"/>
  <c r="D70" i="3"/>
  <c r="D71" i="3"/>
  <c r="D57" i="3"/>
  <c r="J1" i="17"/>
  <c r="J22" i="17"/>
  <c r="F17" i="4" s="1"/>
  <c r="J1" i="19"/>
  <c r="J15" i="19"/>
  <c r="F16" i="4" s="1"/>
  <c r="J1" i="10"/>
  <c r="J16" i="10"/>
  <c r="F15" i="4" s="1"/>
  <c r="J1" i="15"/>
  <c r="J9" i="15"/>
  <c r="F14" i="4" s="1"/>
  <c r="J1" i="14"/>
  <c r="J8" i="14"/>
  <c r="J1" i="13"/>
  <c r="J11" i="13"/>
  <c r="F12" i="4" s="1"/>
  <c r="J1" i="12"/>
  <c r="J19" i="12"/>
  <c r="F11" i="4" s="1"/>
  <c r="J1" i="11"/>
  <c r="J9" i="11"/>
  <c r="J1" i="18"/>
  <c r="J6" i="18"/>
  <c r="F8" i="4" s="1"/>
  <c r="J11" i="9"/>
  <c r="F9" i="4" s="1"/>
  <c r="J1" i="9"/>
  <c r="G11" i="9"/>
  <c r="H11" i="9"/>
  <c r="D9" i="4" s="1"/>
  <c r="I11" i="9"/>
  <c r="E9" i="4" s="1"/>
  <c r="G6" i="18"/>
  <c r="C8" i="4" s="1"/>
  <c r="H6" i="18"/>
  <c r="I6" i="18"/>
  <c r="J1" i="8"/>
  <c r="J1" i="7"/>
  <c r="H5" i="4"/>
  <c r="H6" i="4"/>
  <c r="H7" i="4"/>
  <c r="H8" i="4"/>
  <c r="H9" i="4"/>
  <c r="H10" i="4"/>
  <c r="H11" i="4"/>
  <c r="H12" i="4"/>
  <c r="H13" i="4"/>
  <c r="H14" i="4"/>
  <c r="H15" i="4"/>
  <c r="H16" i="4"/>
  <c r="H17" i="4"/>
  <c r="H18" i="4"/>
  <c r="K18" i="5"/>
  <c r="H4" i="4" s="1"/>
  <c r="J1" i="5"/>
  <c r="G9" i="33"/>
  <c r="C15" i="20" s="1"/>
  <c r="H50" i="3" s="1"/>
  <c r="J1" i="28"/>
  <c r="J16" i="28"/>
  <c r="F11" i="20" s="1"/>
  <c r="K46" i="3" s="1"/>
  <c r="K41" i="3"/>
  <c r="K45" i="3"/>
  <c r="K49" i="3"/>
  <c r="I51" i="3"/>
  <c r="J51" i="3"/>
  <c r="K51" i="3"/>
  <c r="I52" i="3"/>
  <c r="J52" i="3"/>
  <c r="K52" i="3"/>
  <c r="I53" i="3"/>
  <c r="J53" i="3"/>
  <c r="K53" i="3"/>
  <c r="H51" i="3"/>
  <c r="H52" i="3"/>
  <c r="H53" i="3"/>
  <c r="D51" i="3"/>
  <c r="D52" i="3"/>
  <c r="D53" i="3"/>
  <c r="D40" i="3"/>
  <c r="D41" i="3"/>
  <c r="D42" i="3"/>
  <c r="D43" i="3"/>
  <c r="D44" i="3"/>
  <c r="D45" i="3"/>
  <c r="D46" i="3"/>
  <c r="D47" i="3"/>
  <c r="D48" i="3"/>
  <c r="D49" i="3"/>
  <c r="D50" i="3"/>
  <c r="D39" i="3"/>
  <c r="J1" i="23"/>
  <c r="J1" i="26"/>
  <c r="J28" i="26"/>
  <c r="F9" i="20" s="1"/>
  <c r="K44" i="3" s="1"/>
  <c r="J1" i="27"/>
  <c r="J5" i="27"/>
  <c r="F10" i="20" s="1"/>
  <c r="F12" i="20"/>
  <c r="K47" i="3" s="1"/>
  <c r="J1" i="29"/>
  <c r="J1" i="30"/>
  <c r="J8" i="30"/>
  <c r="F13" i="20" s="1"/>
  <c r="K48" i="3" s="1"/>
  <c r="F14" i="20"/>
  <c r="J1" i="32"/>
  <c r="J9" i="23"/>
  <c r="F6" i="20" s="1"/>
  <c r="J1" i="25"/>
  <c r="J16" i="25"/>
  <c r="F8" i="20" s="1"/>
  <c r="K43" i="3" s="1"/>
  <c r="J1" i="24"/>
  <c r="J31" i="24"/>
  <c r="F7" i="20" s="1"/>
  <c r="K42" i="3" s="1"/>
  <c r="J1" i="33"/>
  <c r="J9" i="33"/>
  <c r="F15" i="20" s="1"/>
  <c r="K50" i="3" s="1"/>
  <c r="F5" i="20"/>
  <c r="K40" i="3" s="1"/>
  <c r="J1" i="22"/>
  <c r="J1" i="21"/>
  <c r="J61" i="3"/>
  <c r="F3" i="4"/>
  <c r="F3" i="20"/>
  <c r="K78" i="3"/>
  <c r="J78" i="3"/>
  <c r="K61" i="3" l="1"/>
  <c r="I61" i="3"/>
  <c r="K62" i="3"/>
  <c r="J62" i="3"/>
  <c r="G20" i="3"/>
  <c r="G9" i="3"/>
  <c r="G8" i="3"/>
  <c r="G7" i="3"/>
  <c r="H7" i="3" s="1"/>
  <c r="I7" i="3" s="1"/>
  <c r="J7" i="3" s="1"/>
  <c r="K7" i="3" s="1"/>
  <c r="G6" i="3"/>
  <c r="H6" i="3" s="1"/>
  <c r="I6" i="3" s="1"/>
  <c r="J6" i="3" s="1"/>
  <c r="K6" i="3" s="1"/>
  <c r="F20" i="3"/>
  <c r="E20" i="3"/>
  <c r="H19" i="3"/>
  <c r="I19" i="3" s="1"/>
  <c r="J19" i="3" s="1"/>
  <c r="K19" i="3" s="1"/>
  <c r="C3" i="35"/>
  <c r="F3" i="35" s="1"/>
  <c r="C4" i="35"/>
  <c r="C5" i="35"/>
  <c r="F5" i="35" s="1"/>
  <c r="C6" i="35"/>
  <c r="F6" i="35" s="1"/>
  <c r="C10" i="35"/>
  <c r="C11" i="35"/>
  <c r="F11" i="35" s="1"/>
  <c r="C12" i="35"/>
  <c r="F12" i="35" s="1"/>
  <c r="F21" i="3" l="1"/>
  <c r="G21" i="3"/>
  <c r="C13" i="35"/>
  <c r="F13" i="35" s="1"/>
  <c r="C7" i="35"/>
  <c r="F10" i="35"/>
  <c r="F4" i="35"/>
  <c r="C15" i="35" l="1"/>
  <c r="F15" i="35" s="1"/>
  <c r="F7" i="35"/>
  <c r="H9" i="3"/>
  <c r="I9" i="3" s="1"/>
  <c r="J9" i="3" s="1"/>
  <c r="K9" i="3" s="1"/>
  <c r="K70" i="3" l="1"/>
  <c r="K68" i="3"/>
  <c r="K67" i="3"/>
  <c r="K66" i="3"/>
  <c r="K65" i="3"/>
  <c r="K64" i="3"/>
  <c r="K63" i="3"/>
  <c r="J6" i="8"/>
  <c r="J5" i="7"/>
  <c r="J13" i="6"/>
  <c r="J18" i="5"/>
  <c r="F4" i="4" s="1"/>
  <c r="K69" i="3"/>
  <c r="G16" i="25"/>
  <c r="C8" i="20" s="1"/>
  <c r="H43" i="3" s="1"/>
  <c r="H16" i="25"/>
  <c r="D8" i="20" s="1"/>
  <c r="I43" i="3" s="1"/>
  <c r="I16" i="25"/>
  <c r="E8" i="20" s="1"/>
  <c r="J43" i="3" s="1"/>
  <c r="I9" i="33"/>
  <c r="E15" i="20" s="1"/>
  <c r="J50" i="3" s="1"/>
  <c r="H9" i="33"/>
  <c r="D15" i="20" s="1"/>
  <c r="I50" i="3" s="1"/>
  <c r="G3" i="3"/>
  <c r="F7" i="4" l="1"/>
  <c r="K60" i="3" s="1"/>
  <c r="F6" i="4"/>
  <c r="K59" i="3" s="1"/>
  <c r="F5" i="4"/>
  <c r="H19" i="4"/>
  <c r="F19" i="4" l="1"/>
  <c r="F20" i="4" s="1"/>
  <c r="K58" i="3"/>
  <c r="K57" i="3"/>
  <c r="F10" i="3"/>
  <c r="F31" i="3"/>
  <c r="G15" i="19"/>
  <c r="C16" i="4" s="1"/>
  <c r="H69" i="3" s="1"/>
  <c r="H15" i="19"/>
  <c r="I15" i="19"/>
  <c r="G22" i="17"/>
  <c r="C17" i="4" s="1"/>
  <c r="H70" i="3" s="1"/>
  <c r="H22" i="17"/>
  <c r="I22" i="17"/>
  <c r="I16" i="10"/>
  <c r="I9" i="11"/>
  <c r="G6" i="8"/>
  <c r="C7" i="4" s="1"/>
  <c r="H60" i="3" s="1"/>
  <c r="H6" i="8"/>
  <c r="I6" i="8"/>
  <c r="G5" i="7"/>
  <c r="C6" i="4" s="1"/>
  <c r="H59" i="3" s="1"/>
  <c r="H5" i="7"/>
  <c r="I5" i="7"/>
  <c r="G18" i="5"/>
  <c r="C4" i="4" s="1"/>
  <c r="H57" i="3" s="1"/>
  <c r="H18" i="5"/>
  <c r="I18" i="5"/>
  <c r="H1" i="3"/>
  <c r="E1" i="37" s="1"/>
  <c r="G19" i="12"/>
  <c r="C11" i="4" s="1"/>
  <c r="H64" i="3" s="1"/>
  <c r="H19" i="12"/>
  <c r="I19" i="12"/>
  <c r="D4" i="4" l="1"/>
  <c r="J63" i="3"/>
  <c r="E10" i="4"/>
  <c r="D7" i="4"/>
  <c r="I60" i="3" s="1"/>
  <c r="E6" i="4"/>
  <c r="J59" i="3" s="1"/>
  <c r="E17" i="4"/>
  <c r="J70" i="3" s="1"/>
  <c r="J68" i="3"/>
  <c r="E15" i="4"/>
  <c r="E11" i="4"/>
  <c r="J64" i="3" s="1"/>
  <c r="D6" i="4"/>
  <c r="I59" i="3" s="1"/>
  <c r="D17" i="4"/>
  <c r="I70" i="3" s="1"/>
  <c r="I69" i="3"/>
  <c r="D16" i="4"/>
  <c r="E4" i="4"/>
  <c r="J57" i="3" s="1"/>
  <c r="D11" i="4"/>
  <c r="I64" i="3" s="1"/>
  <c r="E7" i="4"/>
  <c r="J60" i="3" s="1"/>
  <c r="J69" i="3"/>
  <c r="E16" i="4"/>
  <c r="K72" i="3"/>
  <c r="C3" i="20"/>
  <c r="C3" i="4"/>
  <c r="G1" i="23"/>
  <c r="F34" i="3"/>
  <c r="G1" i="17"/>
  <c r="G1" i="33"/>
  <c r="G1" i="21"/>
  <c r="I1" i="3"/>
  <c r="G1" i="22"/>
  <c r="G1" i="26"/>
  <c r="G1" i="27"/>
  <c r="G1" i="24"/>
  <c r="G1" i="25"/>
  <c r="G1" i="29"/>
  <c r="G1" i="30"/>
  <c r="G1" i="32"/>
  <c r="G1" i="28"/>
  <c r="G1" i="5"/>
  <c r="G1" i="6"/>
  <c r="G1" i="7"/>
  <c r="G1" i="8"/>
  <c r="G1" i="18"/>
  <c r="G1" i="9"/>
  <c r="G1" i="11"/>
  <c r="G1" i="12"/>
  <c r="G1" i="13"/>
  <c r="G1" i="14"/>
  <c r="G1" i="15"/>
  <c r="G1" i="10"/>
  <c r="G1" i="19"/>
  <c r="F74" i="3" l="1"/>
  <c r="F76" i="3" s="1"/>
  <c r="H1" i="9"/>
  <c r="F1" i="37"/>
  <c r="I57" i="3"/>
  <c r="H1" i="33"/>
  <c r="D3" i="20"/>
  <c r="D3" i="4"/>
  <c r="H1" i="23"/>
  <c r="F36" i="3"/>
  <c r="H1" i="32"/>
  <c r="H1" i="29"/>
  <c r="H1" i="24"/>
  <c r="H1" i="26"/>
  <c r="H1" i="22"/>
  <c r="H1" i="17"/>
  <c r="H1" i="21"/>
  <c r="H1" i="19"/>
  <c r="H1" i="15"/>
  <c r="H1" i="13"/>
  <c r="H1" i="11"/>
  <c r="H1" i="18"/>
  <c r="H1" i="7"/>
  <c r="H1" i="5"/>
  <c r="J1" i="3"/>
  <c r="H1" i="14"/>
  <c r="H1" i="8"/>
  <c r="H1" i="28"/>
  <c r="H1" i="30"/>
  <c r="H1" i="25"/>
  <c r="H1" i="27"/>
  <c r="H1" i="10"/>
  <c r="H1" i="12"/>
  <c r="H1" i="6"/>
  <c r="G31" i="24"/>
  <c r="C7" i="20" s="1"/>
  <c r="H42" i="3" s="1"/>
  <c r="H31" i="24"/>
  <c r="D7" i="20" s="1"/>
  <c r="I42" i="3" s="1"/>
  <c r="I31" i="24"/>
  <c r="E7" i="20" s="1"/>
  <c r="J42" i="3" s="1"/>
  <c r="I1" i="9" l="1"/>
  <c r="G1" i="37"/>
  <c r="I1" i="33"/>
  <c r="E3" i="20"/>
  <c r="I1" i="23"/>
  <c r="E3" i="4"/>
  <c r="I1" i="27"/>
  <c r="I1" i="30"/>
  <c r="I1" i="6"/>
  <c r="I1" i="14"/>
  <c r="I1" i="17"/>
  <c r="I1" i="22"/>
  <c r="I1" i="24"/>
  <c r="I1" i="32"/>
  <c r="I1" i="7"/>
  <c r="I1" i="11"/>
  <c r="I1" i="15"/>
  <c r="I1" i="25"/>
  <c r="I1" i="28"/>
  <c r="I1" i="8"/>
  <c r="I1" i="12"/>
  <c r="I1" i="10"/>
  <c r="I1" i="21"/>
  <c r="I1" i="26"/>
  <c r="I1" i="29"/>
  <c r="I1" i="5"/>
  <c r="I1" i="18"/>
  <c r="I1" i="13"/>
  <c r="I1" i="19"/>
  <c r="G14" i="21" l="1"/>
  <c r="C4" i="20" s="1"/>
  <c r="H39" i="3" s="1"/>
  <c r="H14" i="21"/>
  <c r="D4" i="20" s="1"/>
  <c r="I39" i="3" s="1"/>
  <c r="I14" i="21"/>
  <c r="E4" i="20" s="1"/>
  <c r="J39" i="3" s="1"/>
  <c r="G7" i="22" l="1"/>
  <c r="C5" i="20" s="1"/>
  <c r="H40" i="3" s="1"/>
  <c r="H7" i="22"/>
  <c r="D5" i="20" s="1"/>
  <c r="I40" i="3" s="1"/>
  <c r="I7" i="22"/>
  <c r="E5" i="20" s="1"/>
  <c r="J40" i="3" s="1"/>
  <c r="G15" i="32"/>
  <c r="C14" i="20" s="1"/>
  <c r="H49" i="3" s="1"/>
  <c r="H15" i="32"/>
  <c r="D14" i="20" s="1"/>
  <c r="I49" i="3" s="1"/>
  <c r="I15" i="32"/>
  <c r="E14" i="20" s="1"/>
  <c r="J49" i="3" s="1"/>
  <c r="G10" i="3" l="1"/>
  <c r="G11" i="3" s="1"/>
  <c r="I8" i="30"/>
  <c r="E13" i="20" s="1"/>
  <c r="J48" i="3" s="1"/>
  <c r="G12" i="29"/>
  <c r="C12" i="20" s="1"/>
  <c r="H47" i="3" s="1"/>
  <c r="H12" i="29"/>
  <c r="D12" i="20" s="1"/>
  <c r="I47" i="3" s="1"/>
  <c r="I12" i="29"/>
  <c r="E12" i="20" s="1"/>
  <c r="J47" i="3" s="1"/>
  <c r="G5" i="27"/>
  <c r="C10" i="20" s="1"/>
  <c r="H45" i="3" s="1"/>
  <c r="H5" i="27"/>
  <c r="D10" i="20" s="1"/>
  <c r="I45" i="3" s="1"/>
  <c r="I5" i="27"/>
  <c r="E10" i="20" s="1"/>
  <c r="J45" i="3" s="1"/>
  <c r="I9" i="23"/>
  <c r="E6" i="20" s="1"/>
  <c r="J41" i="3" s="1"/>
  <c r="G76" i="3" l="1"/>
  <c r="I28" i="26"/>
  <c r="E9" i="20" s="1"/>
  <c r="J44" i="3" s="1"/>
  <c r="I9" i="15"/>
  <c r="G11" i="13"/>
  <c r="C12" i="4" s="1"/>
  <c r="H65" i="3" s="1"/>
  <c r="H11" i="13"/>
  <c r="I11" i="13"/>
  <c r="K10" i="3"/>
  <c r="J65" i="3" l="1"/>
  <c r="E12" i="4"/>
  <c r="D12" i="4"/>
  <c r="I65" i="3" s="1"/>
  <c r="E14" i="4"/>
  <c r="J67" i="3" s="1"/>
  <c r="I10" i="3"/>
  <c r="J10" i="3"/>
  <c r="K11" i="3" s="1"/>
  <c r="H10" i="3"/>
  <c r="H11" i="3" s="1"/>
  <c r="E10" i="3"/>
  <c r="F11" i="3" s="1"/>
  <c r="E31" i="3"/>
  <c r="F32" i="3" s="1"/>
  <c r="J11" i="3" l="1"/>
  <c r="I11" i="3"/>
  <c r="E34" i="3"/>
  <c r="G8" i="14"/>
  <c r="C13" i="4" s="1"/>
  <c r="H66" i="3" s="1"/>
  <c r="H8" i="14"/>
  <c r="I8" i="14"/>
  <c r="G13" i="6"/>
  <c r="C5" i="4" s="1"/>
  <c r="H13" i="6"/>
  <c r="I13" i="6"/>
  <c r="E74" i="3" l="1"/>
  <c r="E76" i="3" s="1"/>
  <c r="F35" i="3"/>
  <c r="I58" i="3"/>
  <c r="D5" i="4"/>
  <c r="E13" i="4"/>
  <c r="J66" i="3" s="1"/>
  <c r="D13" i="4"/>
  <c r="I66" i="3" s="1"/>
  <c r="E5" i="4"/>
  <c r="E19" i="4" s="1"/>
  <c r="E20" i="4" s="1"/>
  <c r="H58" i="3"/>
  <c r="E36" i="3"/>
  <c r="H15" i="3"/>
  <c r="J58" i="3" l="1"/>
  <c r="J72" i="3" s="1"/>
  <c r="I15" i="3"/>
  <c r="H31" i="3"/>
  <c r="H8" i="30"/>
  <c r="D13" i="20" s="1"/>
  <c r="I48" i="3" s="1"/>
  <c r="G8" i="30"/>
  <c r="C13" i="20" s="1"/>
  <c r="H48" i="3" s="1"/>
  <c r="I16" i="28"/>
  <c r="E11" i="20" s="1"/>
  <c r="J46" i="3" s="1"/>
  <c r="H16" i="28"/>
  <c r="D11" i="20" s="1"/>
  <c r="I46" i="3" s="1"/>
  <c r="G16" i="28"/>
  <c r="C11" i="20" s="1"/>
  <c r="H46" i="3" s="1"/>
  <c r="H28" i="26"/>
  <c r="D9" i="20" s="1"/>
  <c r="I44" i="3" s="1"/>
  <c r="G28" i="26"/>
  <c r="C9" i="20" s="1"/>
  <c r="H44" i="3" s="1"/>
  <c r="H9" i="23"/>
  <c r="D6" i="20" s="1"/>
  <c r="I41" i="3" s="1"/>
  <c r="G9" i="23"/>
  <c r="C6" i="20" s="1"/>
  <c r="H41" i="3" s="1"/>
  <c r="H9" i="15"/>
  <c r="G9" i="15"/>
  <c r="C14" i="4" s="1"/>
  <c r="H67" i="3" s="1"/>
  <c r="H9" i="11"/>
  <c r="G9" i="11"/>
  <c r="C10" i="4" s="1"/>
  <c r="H63" i="3" s="1"/>
  <c r="H16" i="10"/>
  <c r="G16" i="10"/>
  <c r="C15" i="4" s="1"/>
  <c r="H68" i="3" s="1"/>
  <c r="I62" i="3"/>
  <c r="C9" i="4"/>
  <c r="H62" i="3" l="1"/>
  <c r="H72" i="3" s="1"/>
  <c r="C19" i="4"/>
  <c r="I63" i="3"/>
  <c r="D10" i="4"/>
  <c r="D14" i="4"/>
  <c r="I67" i="3" s="1"/>
  <c r="I68" i="3"/>
  <c r="D15" i="4"/>
  <c r="J15" i="3"/>
  <c r="F19" i="20"/>
  <c r="K54" i="3" s="1"/>
  <c r="C20" i="4"/>
  <c r="E19" i="20"/>
  <c r="J54" i="3" s="1"/>
  <c r="I31" i="3"/>
  <c r="I32" i="3" s="1"/>
  <c r="H17" i="3"/>
  <c r="H20" i="3" s="1"/>
  <c r="H21" i="3" s="1"/>
  <c r="I72" i="3" l="1"/>
  <c r="D19" i="4"/>
  <c r="D20" i="4" s="1"/>
  <c r="K15" i="3"/>
  <c r="J31" i="3"/>
  <c r="J32" i="3" s="1"/>
  <c r="K31" i="3"/>
  <c r="I17" i="3"/>
  <c r="I20" i="3" s="1"/>
  <c r="H34" i="3"/>
  <c r="D19" i="20"/>
  <c r="I54" i="3" s="1"/>
  <c r="C19" i="20"/>
  <c r="H54" i="3" s="1"/>
  <c r="K32" i="3" l="1"/>
  <c r="H36" i="3"/>
  <c r="J17" i="3"/>
  <c r="J20" i="3" s="1"/>
  <c r="G31" i="3"/>
  <c r="G34" i="3" l="1"/>
  <c r="H35" i="3" s="1"/>
  <c r="G32" i="3"/>
  <c r="H32" i="3"/>
  <c r="I34" i="3"/>
  <c r="I21" i="3"/>
  <c r="K17" i="3"/>
  <c r="K20" i="3" s="1"/>
  <c r="H18" i="2"/>
  <c r="B15" i="2"/>
  <c r="C15" i="2"/>
  <c r="D15" i="2"/>
  <c r="E15" i="2"/>
  <c r="F15" i="2"/>
  <c r="G15" i="2"/>
  <c r="H15" i="2"/>
  <c r="B14" i="2"/>
  <c r="C14" i="2"/>
  <c r="D14" i="2"/>
  <c r="E14" i="2"/>
  <c r="F14" i="2"/>
  <c r="G14" i="2"/>
  <c r="H14" i="2"/>
  <c r="G35" i="3" l="1"/>
  <c r="G36" i="3"/>
  <c r="I36" i="3"/>
  <c r="I35" i="3"/>
  <c r="K34" i="3"/>
  <c r="K21" i="3"/>
  <c r="J34" i="3"/>
  <c r="J21" i="3"/>
  <c r="E16" i="2"/>
  <c r="G16" i="2"/>
  <c r="F16" i="2"/>
  <c r="B16" i="2"/>
  <c r="H16" i="2"/>
  <c r="D16" i="2"/>
  <c r="C16" i="2"/>
  <c r="C6" i="2"/>
  <c r="D6" i="2"/>
  <c r="E6" i="2"/>
  <c r="F6" i="2"/>
  <c r="G6" i="2"/>
  <c r="H6" i="2"/>
  <c r="B6" i="2"/>
  <c r="C11" i="2"/>
  <c r="C18" i="2" s="1"/>
  <c r="C28" i="2" s="1"/>
  <c r="D11" i="2"/>
  <c r="D18" i="2" s="1"/>
  <c r="D28" i="2" s="1"/>
  <c r="E11" i="2"/>
  <c r="E18" i="2" s="1"/>
  <c r="E28" i="2" s="1"/>
  <c r="F11" i="2"/>
  <c r="F18" i="2" s="1"/>
  <c r="F28" i="2" s="1"/>
  <c r="G11" i="2"/>
  <c r="G18" i="2" s="1"/>
  <c r="G28" i="2" s="1"/>
  <c r="B11" i="2"/>
  <c r="B18" i="2" s="1"/>
  <c r="B28" i="2" s="1"/>
  <c r="H28" i="2"/>
  <c r="A28" i="2"/>
  <c r="A27" i="2"/>
  <c r="J74" i="3" l="1"/>
  <c r="J76" i="3" s="1"/>
  <c r="J35" i="3"/>
  <c r="K74" i="3"/>
  <c r="K76" i="3" s="1"/>
  <c r="K35" i="3"/>
  <c r="J36" i="3"/>
  <c r="K36" i="3"/>
  <c r="B12" i="2"/>
  <c r="E12" i="2"/>
  <c r="D12" i="2"/>
  <c r="G12" i="2"/>
  <c r="C12" i="2"/>
  <c r="F12" i="2"/>
  <c r="H12" i="2"/>
  <c r="F27" i="2" l="1"/>
  <c r="F29" i="2" s="1"/>
  <c r="F30" i="2" s="1"/>
  <c r="F20" i="2"/>
  <c r="B27" i="2"/>
  <c r="B29" i="2" s="1"/>
  <c r="B30" i="2" s="1"/>
  <c r="B20" i="2"/>
  <c r="D27" i="2"/>
  <c r="D29" i="2" s="1"/>
  <c r="D30" i="2" s="1"/>
  <c r="D20" i="2"/>
  <c r="E27" i="2"/>
  <c r="E29" i="2" s="1"/>
  <c r="E30" i="2" s="1"/>
  <c r="E20" i="2"/>
  <c r="G27" i="2"/>
  <c r="G29" i="2" s="1"/>
  <c r="G30" i="2" s="1"/>
  <c r="G20" i="2"/>
  <c r="C27" i="2"/>
  <c r="C29" i="2" s="1"/>
  <c r="C30" i="2" s="1"/>
  <c r="C20" i="2"/>
  <c r="H27" i="2"/>
  <c r="H29" i="2" s="1"/>
  <c r="H30" i="2" s="1"/>
  <c r="H74" i="3" l="1"/>
  <c r="H76" i="3" s="1"/>
  <c r="I74" i="3"/>
  <c r="I76" i="3" s="1"/>
  <c r="G82" i="3" l="1"/>
  <c r="H3" i="3" s="1"/>
  <c r="H82" i="3" s="1"/>
  <c r="I3" i="3" s="1"/>
  <c r="I82" i="3" s="1"/>
  <c r="J3" i="3" s="1"/>
  <c r="J82" i="3" s="1"/>
  <c r="K3" i="3" s="1"/>
  <c r="K82" i="3" s="1"/>
</calcChain>
</file>

<file path=xl/comments1.xml><?xml version="1.0" encoding="utf-8"?>
<comments xmlns="http://schemas.openxmlformats.org/spreadsheetml/2006/main">
  <authors>
    <author>Martin Buršík</author>
  </authors>
  <commentList>
    <comment ref="F82" authorId="0" shapeId="0">
      <text>
        <r>
          <rPr>
            <b/>
            <sz val="9"/>
            <color indexed="81"/>
            <rFont val="Tahoma"/>
            <family val="2"/>
            <charset val="238"/>
          </rPr>
          <t>Martin Buršík:</t>
        </r>
        <r>
          <rPr>
            <sz val="9"/>
            <color indexed="81"/>
            <rFont val="Tahoma"/>
            <family val="2"/>
            <charset val="238"/>
          </rPr>
          <t xml:space="preserve">
odhad dle dosavadního vývoje
</t>
        </r>
      </text>
    </comment>
  </commentList>
</comments>
</file>

<file path=xl/sharedStrings.xml><?xml version="1.0" encoding="utf-8"?>
<sst xmlns="http://schemas.openxmlformats.org/spreadsheetml/2006/main" count="3624" uniqueCount="1383">
  <si>
    <t>bezne vydaje</t>
  </si>
  <si>
    <t>zdroj: Monitor statni pokladna</t>
  </si>
  <si>
    <t>https://monitor.statnipokladna.cz/2018/obce/detail/00243132#rozpocet-souhrn</t>
  </si>
  <si>
    <t>% prebytek na investice a opravy</t>
  </si>
  <si>
    <t>opravy (511)</t>
  </si>
  <si>
    <t>bezne prijmy (bez kapitalovych)</t>
  </si>
  <si>
    <t>prebytek na investice a opravy</t>
  </si>
  <si>
    <t>SALDO BEZNYCH PRIJMU (MIL CZK)</t>
  </si>
  <si>
    <t>bezne vydaje bez oprav</t>
  </si>
  <si>
    <t>kapitalove vydaje</t>
  </si>
  <si>
    <t>prijate dotace</t>
  </si>
  <si>
    <t>kapitalove prijmy / prodej majetku</t>
  </si>
  <si>
    <t>danove prijmy / statni rozpocet</t>
  </si>
  <si>
    <t>prebytek/schodek rozpoctu</t>
  </si>
  <si>
    <t>prijmy celkem</t>
  </si>
  <si>
    <t>vydaje celkem</t>
  </si>
  <si>
    <t>nedanove prijmy / najemne (vc. VH)</t>
  </si>
  <si>
    <t xml:space="preserve">   z toho opravy majetku</t>
  </si>
  <si>
    <t>2018</t>
  </si>
  <si>
    <t>prebytek na investice a opravy a spl.uveru</t>
  </si>
  <si>
    <t>HOSPODARENI MESTA VCETNE FONDU MESTA</t>
  </si>
  <si>
    <t>Počáteční stav hotovosti</t>
  </si>
  <si>
    <t>Daňové příjmy</t>
  </si>
  <si>
    <t>Nedaňové příjmy</t>
  </si>
  <si>
    <t>Kapitálové příjmy</t>
  </si>
  <si>
    <t>Transfery</t>
  </si>
  <si>
    <t>Příjmy celkem</t>
  </si>
  <si>
    <t>Běžné výdaje</t>
  </si>
  <si>
    <t>Technické služby</t>
  </si>
  <si>
    <t>Příjmy</t>
  </si>
  <si>
    <t>Platy a odvody</t>
  </si>
  <si>
    <t>Kapitálové výdaje</t>
  </si>
  <si>
    <t>Provozní příspěvky</t>
  </si>
  <si>
    <t>Centrum sociálních a zdravotních služeb</t>
  </si>
  <si>
    <t>Sportovní zařízení města</t>
  </si>
  <si>
    <t>Divadlo Antonína Dvořáka</t>
  </si>
  <si>
    <t>Knihovna Jana Drdy</t>
  </si>
  <si>
    <t>Galerie Františka Drtikola</t>
  </si>
  <si>
    <t>Školská zařízení</t>
  </si>
  <si>
    <t>Opravy</t>
  </si>
  <si>
    <t>Běžné výdaje celkem</t>
  </si>
  <si>
    <t>Provozní příspěvky celkem</t>
  </si>
  <si>
    <t>Běžné výdaje bez oprav celkem</t>
  </si>
  <si>
    <t>Konečný stav hotovosti</t>
  </si>
  <si>
    <t>Dotace poskytované městem</t>
  </si>
  <si>
    <t>Kapitálové výdaje celkem</t>
  </si>
  <si>
    <t>Výdaje celkem</t>
  </si>
  <si>
    <t>Běžné výdaje bez oprav</t>
  </si>
  <si>
    <t>PLÁN INVESTIC</t>
  </si>
  <si>
    <t>doprava a parkování</t>
  </si>
  <si>
    <t>sportovní a zájmová činnost</t>
  </si>
  <si>
    <t>kultura</t>
  </si>
  <si>
    <t>zelená páteř</t>
  </si>
  <si>
    <t>revitalizace sídlišť</t>
  </si>
  <si>
    <t>vzdělávání a školské služby</t>
  </si>
  <si>
    <t>zdravotnictví a sociální věci</t>
  </si>
  <si>
    <t>bytové hospodářství</t>
  </si>
  <si>
    <t>nebytové hospodářství</t>
  </si>
  <si>
    <t>městský úřad nebo místní správa</t>
  </si>
  <si>
    <t>bezpečnost</t>
  </si>
  <si>
    <t>projekty a studie</t>
  </si>
  <si>
    <t>CELKEM</t>
  </si>
  <si>
    <t>bez rekonstrukce aquaparku</t>
  </si>
  <si>
    <t>Kapitola</t>
  </si>
  <si>
    <t>Akce</t>
  </si>
  <si>
    <t>Číslo prvku</t>
  </si>
  <si>
    <t>Finanční položka</t>
  </si>
  <si>
    <t>Název prvku</t>
  </si>
  <si>
    <t>Popis prvku</t>
  </si>
  <si>
    <t>789 - SOSH</t>
  </si>
  <si>
    <t>Pozemní komunikace a silniční doprava</t>
  </si>
  <si>
    <t>Parkovací automaty</t>
  </si>
  <si>
    <t xml:space="preserve">Obnova PA - modernizace systému parkování </t>
  </si>
  <si>
    <t xml:space="preserve">Závory k PA </t>
  </si>
  <si>
    <t>Autobusové čekárny - nové</t>
  </si>
  <si>
    <t xml:space="preserve">Výměna autobusových čekáren </t>
  </si>
  <si>
    <t>786 - OIRM</t>
  </si>
  <si>
    <t>Realizace stavby</t>
  </si>
  <si>
    <t>Prokopská ulice příbram VI - Březové Hory</t>
  </si>
  <si>
    <t>Realizace povrchů v Prokopské ulici, v rámci celkové rekonstrukce (vyvoláno špatným technickým stavem VH sítí).</t>
  </si>
  <si>
    <t>Komunikace - Na Leštině</t>
  </si>
  <si>
    <t>Rekonstrukce ul. Na Leštině, vč. vytvoření nových parkovacích míst.</t>
  </si>
  <si>
    <t>Chodník k železniční stanici</t>
  </si>
  <si>
    <t>Parkovací stání - ul. Gen. Kholla, Příbram VII</t>
  </si>
  <si>
    <t>Parkování vnitrobloky</t>
  </si>
  <si>
    <t>Parkovací dům - AN</t>
  </si>
  <si>
    <t>Realizace parkovacího domu u autobusového nádraží.</t>
  </si>
  <si>
    <t>785 - OIRM</t>
  </si>
  <si>
    <t>Parkovací dům - Sídliště - ul. Ve Dvoře</t>
  </si>
  <si>
    <t>Realizace parkovacího domu - Sídliště - ul. Ve Dvoře</t>
  </si>
  <si>
    <t>Parkovací dům - Ryneček</t>
  </si>
  <si>
    <t>Realizace parkovacího domu na Rynečku.</t>
  </si>
  <si>
    <t>Cyklostezky</t>
  </si>
  <si>
    <t>Veřejné osvětlení</t>
  </si>
  <si>
    <t>Výměna veřejného osvětlení</t>
  </si>
  <si>
    <t>Parkování Fialka</t>
  </si>
  <si>
    <t>cca 80 nových parkovacích míst u křižáku naproti Albertu</t>
  </si>
  <si>
    <t>Nový rybník</t>
  </si>
  <si>
    <t>Aquapark</t>
  </si>
  <si>
    <t>Kompletní rekonstrukce Aquaparku</t>
  </si>
  <si>
    <t>Atletický stadion</t>
  </si>
  <si>
    <t>Celkem</t>
  </si>
  <si>
    <t>Hlediště</t>
  </si>
  <si>
    <t>Junior klub</t>
  </si>
  <si>
    <t>Dokončení rekonstrukce objektu.</t>
  </si>
  <si>
    <t>Kulturní dům Příbram - rekonstrukce malé scény</t>
  </si>
  <si>
    <t>Kompletní rekonstrukce malé scény Divadla A. Dvořáka.</t>
  </si>
  <si>
    <t>Kulturní dům - rekonstrukce</t>
  </si>
  <si>
    <t>Čekalíkovský rybník a okolí</t>
  </si>
  <si>
    <t>Revitalizace Čekalíkovského rybníka a okolí</t>
  </si>
  <si>
    <t>Zelená páteř</t>
  </si>
  <si>
    <t>760 - OŘPD</t>
  </si>
  <si>
    <t>Domov seniorů, Příbram VII</t>
  </si>
  <si>
    <t>Realizace domova seniorů, který vznikne přestavbou bývalé školní jídelny (8.ZŠ). Kapacita objektu je 20 lůžek. Součástí je i vybudování parkoviště.</t>
  </si>
  <si>
    <t>749 - MěRK</t>
  </si>
  <si>
    <t>Byty</t>
  </si>
  <si>
    <t>Technické zhodnocení</t>
  </si>
  <si>
    <t>Výtah - technické zhodnocení</t>
  </si>
  <si>
    <t>PB III/143 - TDI</t>
  </si>
  <si>
    <t xml:space="preserve">PB I/69 - SO 02: fasáda, lodžie, střecha </t>
  </si>
  <si>
    <t xml:space="preserve">PB I/69 - SO 02:TDI, aut.dozor a koordinátor </t>
  </si>
  <si>
    <t xml:space="preserve">PB I/15-18 - fasáda, střecha, okna, dveře </t>
  </si>
  <si>
    <t>PB VIII/100 - lůžkový výtah</t>
  </si>
  <si>
    <t>PB VIII/100 - osobní výtah</t>
  </si>
  <si>
    <t>PB VIII/100 - TDI výtahy</t>
  </si>
  <si>
    <t>PB IV/5 - vybudování nových buněk</t>
  </si>
  <si>
    <t xml:space="preserve">PB VI/291 - okna, dveře (byt v RD), nová střecha </t>
  </si>
  <si>
    <t>Nebytové prostory</t>
  </si>
  <si>
    <t>PB I/100 - toalety, TDI</t>
  </si>
  <si>
    <t>PB I/132 - projektová dokumentace - rekonstrukce NP</t>
  </si>
  <si>
    <t>PB I/132 - změna užívání části NP na byt - rekonstrukce</t>
  </si>
  <si>
    <t xml:space="preserve"> </t>
  </si>
  <si>
    <t>PB I/132 - interní rekonstrukce NP dle projektu</t>
  </si>
  <si>
    <t>Rekonstrukce WC - radnice</t>
  </si>
  <si>
    <t>Rekonstrukce WC v objektu radnice (1.NP a 3.NP)</t>
  </si>
  <si>
    <t>717 - MP</t>
  </si>
  <si>
    <t>Investiční výdaje MP</t>
  </si>
  <si>
    <t>Stroje, přístroje, zařízení</t>
  </si>
  <si>
    <t>Projektové dokumentace a studie</t>
  </si>
  <si>
    <t>Investiční projektové dokumentace</t>
  </si>
  <si>
    <t>Budova bývalých RD, Příbram I/121 - rekonstukce a modernizace</t>
  </si>
  <si>
    <t>Parkovací dům na Rynečku</t>
  </si>
  <si>
    <t>Sportovní hala - novostavba.</t>
  </si>
  <si>
    <t>Žádosti o investiční dotace</t>
  </si>
  <si>
    <t>Domácí ČOV</t>
  </si>
  <si>
    <t>Domácí ČOV Zavržice</t>
  </si>
  <si>
    <t>Domáci ČOV pro 12 objektů v obci Zavržice (předpoklad dotace z MZe ve výši max. 80 % z celkových způsobilých výdajů).</t>
  </si>
  <si>
    <t>Domácí ČOV Bytíz</t>
  </si>
  <si>
    <t>Domácí ČOV pro 8 objektů v obci Bytíz (předpoklad dotace z MZe ve výši max. 80 % z celkových způsobilých výdajů).</t>
  </si>
  <si>
    <t>Stání pod kontejnery - I. etapa</t>
  </si>
  <si>
    <t>Stání pod kontejnery v ulicích Koperníkova, Mariánská, Okružní, Pod Lesem, Vokačovská (požádáno o dotaci OPŽP, výše dotace obecně cca 85 %). PD zpracována.</t>
  </si>
  <si>
    <t>Technické služby města Příbrami - průmyslová zóna</t>
  </si>
  <si>
    <t>Zřízení a zpevnění plochy v průmyslové zóně</t>
  </si>
  <si>
    <t>Sběrný dvůr - rozšíření zpěvnéne plochy kompostárny</t>
  </si>
  <si>
    <t>Rozšíření zpevněné plochy kompostárny</t>
  </si>
  <si>
    <t>Rezerva kapitálových výdajů - různé projekty</t>
  </si>
  <si>
    <t>Rezerva na žádosti o dotace + publicita - nové projekty</t>
  </si>
  <si>
    <t>Stavebnictví různé</t>
  </si>
  <si>
    <t>Příprava investičních staveb velkého rozsahu</t>
  </si>
  <si>
    <t>Prokopská ul, plynofikace</t>
  </si>
  <si>
    <t>Realizace plynovodu a přípojek pro cca 12 RD v Prokopskopské ul. Tato akce je v rámci kekonstrukce VH sítí v Prokopské ul.</t>
  </si>
  <si>
    <t>Prokopská ul, veřejné osvětlení</t>
  </si>
  <si>
    <t>výměna veřejného osvětlení v Prokopskopské ul. Tato akce je v rámci kekonstrukce VH sítí v Prokopské ul.</t>
  </si>
  <si>
    <t>Kanalizace Lazec Kozičín</t>
  </si>
  <si>
    <t>PLÁN OPRAV</t>
  </si>
  <si>
    <t>Opravy a údržba</t>
  </si>
  <si>
    <t xml:space="preserve">Souvislé opravy </t>
  </si>
  <si>
    <t>Oprava a údržba komunikací</t>
  </si>
  <si>
    <t xml:space="preserve">výspravy komunikací po zimě </t>
  </si>
  <si>
    <t xml:space="preserve">opravy a údržba součástí a příslušenství  MK </t>
  </si>
  <si>
    <t>Provoz SSZ - Přenos dat</t>
  </si>
  <si>
    <t>SSZ provoz a údržba</t>
  </si>
  <si>
    <t xml:space="preserve">opravy a údržba SSZ </t>
  </si>
  <si>
    <t xml:space="preserve">havárie a větší opravy SSZ - rezerva </t>
  </si>
  <si>
    <t>výměna LED žárovek v návěstidlech</t>
  </si>
  <si>
    <t>Dopravní značení - údržba a opravy</t>
  </si>
  <si>
    <t xml:space="preserve">nové dopravní značení, obnova stávajícího značení v souladu s platnou legislativou </t>
  </si>
  <si>
    <t xml:space="preserve">přechodné dopravní značení </t>
  </si>
  <si>
    <t xml:space="preserve">vodorovné dopravní značení </t>
  </si>
  <si>
    <t>Opravy mostů</t>
  </si>
  <si>
    <t>opravy mostů</t>
  </si>
  <si>
    <t>Výspravy - recyklát</t>
  </si>
  <si>
    <t xml:space="preserve">zpracování uskladněného recyklátu na opravy MK </t>
  </si>
  <si>
    <t>SZM Příbram</t>
  </si>
  <si>
    <t>Opravy a udržování</t>
  </si>
  <si>
    <t>Běžné opravy a havárie</t>
  </si>
  <si>
    <t xml:space="preserve">Běžné opravy a havárie </t>
  </si>
  <si>
    <t>nám. T.G.M. 156, Příbram I - truhlářská oprava oken</t>
  </si>
  <si>
    <t>Základní umělecké školy</t>
  </si>
  <si>
    <t>Školní jídelny</t>
  </si>
  <si>
    <t>ŠJ K Zátiší - oprava střechy</t>
  </si>
  <si>
    <t>Střední školy</t>
  </si>
  <si>
    <t>SPŠ a VOŠ Příbram - výměna oken</t>
  </si>
  <si>
    <t>ISŠ HPOS Příbram - výměna kotlů</t>
  </si>
  <si>
    <t>ISŠ HPOS Příbram - výměna oken</t>
  </si>
  <si>
    <t>SZŠ a VOŠ Příbram, Jiráskovy sady 113, Příbram - výměna kotlů</t>
  </si>
  <si>
    <t>SZŠ a VOŠ Příbram, Jiráskovy sady 113, Příbram - výměna vodovodního a teplovodního potrubí</t>
  </si>
  <si>
    <t>Základní školy</t>
  </si>
  <si>
    <t>ZŠ pod Svatou Horou, Balbínova 328, Příbram II - výměna prosklených stěn tělocvičen, vrátnice, kantýny a vestibulu školy</t>
  </si>
  <si>
    <t>ZŠ Březové Hory - výměna střešní krytiny budovy č.p. 337</t>
  </si>
  <si>
    <t>ZŠ Březové Hory - úprava WC (tělocvičny, žáci, učitelé)</t>
  </si>
  <si>
    <t>ZŠ Jiráskovy sady - výměna oken</t>
  </si>
  <si>
    <t>ZŠ 28.října 1 - oprava WC chlapci (4x) a WC pro učitele</t>
  </si>
  <si>
    <t>ZŠ 28.října 1 - výměna stoupacího potrubí (kanalizace, vodovod)</t>
  </si>
  <si>
    <t>ZŠ Bratří Čapků 279, Příbram VII - zvětšení prostor družin</t>
  </si>
  <si>
    <t>ZŠ Bratří Čapků 279, Příbram VII - oprava WC u družin</t>
  </si>
  <si>
    <t xml:space="preserve">ZŠ Školní - oprava WC dívky a chlapci </t>
  </si>
  <si>
    <t>ZŠ Školní - oprava střechy horního pavilonu</t>
  </si>
  <si>
    <t>ZŠ Školní - výměna rozvodů vody</t>
  </si>
  <si>
    <t>Waldorfská škola, Hornická 327, Příbram II - výměna kotlů</t>
  </si>
  <si>
    <t>Waldorfská škola, Hornická 327, Příbram II - oprava střech</t>
  </si>
  <si>
    <t>Mateřské školy</t>
  </si>
  <si>
    <t>MŠ Kličkova vila - úprava kuchyně</t>
  </si>
  <si>
    <t>Centrum sociálních a zdravotních služeb města Příbram</t>
  </si>
  <si>
    <t>Běžné opravy a havárie (Městské jesle, Azylový dům, Domov důchodců).</t>
  </si>
  <si>
    <t>Osadní výbory</t>
  </si>
  <si>
    <t xml:space="preserve">OV Brod 110.000,00 Kč,  </t>
  </si>
  <si>
    <t>OV Bytíz 30.000,00 Kč,</t>
  </si>
  <si>
    <t xml:space="preserve"> OV Jerusalém 100.000,00 Kč ,</t>
  </si>
  <si>
    <t>OV Jesenice 30.000,00 Kč,</t>
  </si>
  <si>
    <t>OV Kozičín 200.000,00 Kč,</t>
  </si>
  <si>
    <t>OV Lazec 200.000,00 Kč</t>
  </si>
  <si>
    <t>OV Orlov 200.000,00 Kč</t>
  </si>
  <si>
    <t>OV Zavržice 40.000,00 Kč,</t>
  </si>
  <si>
    <t>OV Žežice 200.000,00 Kč,</t>
  </si>
  <si>
    <t>OV Zdaboř 200.000,00 Kč,</t>
  </si>
  <si>
    <t xml:space="preserve">OV Nová Hospoda 200.000,00 Kč, </t>
  </si>
  <si>
    <t xml:space="preserve">OV Březové Hory 200.000,00 Kč, </t>
  </si>
  <si>
    <t>OV Sázky 70.000,00 Kč.</t>
  </si>
  <si>
    <t>Místní správa</t>
  </si>
  <si>
    <t>PB I/19 - zesílení podlahy kanceláře (OOA) v 1. NP pro umístění rotomatu</t>
  </si>
  <si>
    <t>PB I/19a - oprava fasády a zateplení budovy OŽP</t>
  </si>
  <si>
    <t>PB I/106 - rekonstrukce dešťové a splaškové kanalizace v atriu, předláždění atria</t>
  </si>
  <si>
    <t>PB I/19 - demolice rampy a vrat v zadní části dvora, zarovnání terénu a oprava zdi</t>
  </si>
  <si>
    <t>PB I/106 - úprava terasy před jižním křídlem budovy, úprava suterénu pod východním křídlem</t>
  </si>
  <si>
    <t>PB I/107 - oprava fasády</t>
  </si>
  <si>
    <t>PB I/106 - oprava vnějších fasád budovy</t>
  </si>
  <si>
    <t>Požární ochrana</t>
  </si>
  <si>
    <t>Ostatní drobné opravy</t>
  </si>
  <si>
    <t xml:space="preserve">Běžné opravy a havárie  </t>
  </si>
  <si>
    <t>PB IV, U kasáren 6 - generální oprava střechy garáží</t>
  </si>
  <si>
    <t>PB IV, U kasáren 6 - vybudování topení do zasedací místnosti</t>
  </si>
  <si>
    <t xml:space="preserve">PB IV, U kasáren 6 - výměna vrat autodílny </t>
  </si>
  <si>
    <t>PB IV, U kasáren 6 - rekonstrukce kanalizace</t>
  </si>
  <si>
    <t>PB III, Čs. armády 176, oprava střechy bývalé plynové kotelny</t>
  </si>
  <si>
    <t>Mixova</t>
  </si>
  <si>
    <t>Flusárna záchytné parkoviště</t>
  </si>
  <si>
    <t>plácky</t>
  </si>
  <si>
    <t>Komunikace u průmyslové zóny na Jineckou</t>
  </si>
  <si>
    <t>Příjezdová komunikace  k průmyslové zóně</t>
  </si>
  <si>
    <t>Parkování ve městě (Flusárna, )</t>
  </si>
  <si>
    <t>sportovní hřiště</t>
  </si>
  <si>
    <t>Obnova dětského hřiště Nová hospoda</t>
  </si>
  <si>
    <t>rezerva Nový rybník</t>
  </si>
  <si>
    <t>ZŠ Bří Čapků - dokončení sportoviště</t>
  </si>
  <si>
    <t>Kozičín - zázemí na hřišti</t>
  </si>
  <si>
    <t>Kozičín - kontejnerové stání</t>
  </si>
  <si>
    <t>Kozičín - dokončení výstavby hřiště a úschovna sítí/míčů</t>
  </si>
  <si>
    <t>Kozičín - klubovna a zázemí hřiště</t>
  </si>
  <si>
    <t>787 - OIRM</t>
  </si>
  <si>
    <t>788 - OIRM</t>
  </si>
  <si>
    <t>789 - OIRM</t>
  </si>
  <si>
    <t>790 - OIRM</t>
  </si>
  <si>
    <t>791 - OIRM</t>
  </si>
  <si>
    <t>792 - OIRM</t>
  </si>
  <si>
    <t>794 - OIRM</t>
  </si>
  <si>
    <t>Kozičín</t>
  </si>
  <si>
    <t>Vstup Nový rybník a úprava chodníků a příjezdové komunikace</t>
  </si>
  <si>
    <t>Vstup do Nováku</t>
  </si>
  <si>
    <t>Rekonstrukce WC na radnici 1. a 3. NP</t>
  </si>
  <si>
    <t>Zajištění tlakových poměrů Pb II-  Svatá hora - nové trubky</t>
  </si>
  <si>
    <t>Malé vodní nádrže</t>
  </si>
  <si>
    <t>Dle priorit seznamu</t>
  </si>
  <si>
    <t>Malé vodní nádrže PD</t>
  </si>
  <si>
    <t>Participativní rozpočet 2019</t>
  </si>
  <si>
    <t>Svatohorská alej</t>
  </si>
  <si>
    <t>Drkoláč</t>
  </si>
  <si>
    <t>Luční kvítí Halda</t>
  </si>
  <si>
    <t>Rudné doly</t>
  </si>
  <si>
    <t>Skutečnost 31.12.2018</t>
  </si>
  <si>
    <t>včetně fondů</t>
  </si>
  <si>
    <t>vodohospodářský majetek</t>
  </si>
  <si>
    <t>Koordinátor bezpečnosti ochrany zdraví při práci (BOZP), dopravně inženýrské analýzy, hlukové studie, hydrogeologické průzkumy, geometrické plány atd. - k investičním akcím.</t>
  </si>
  <si>
    <t>ostatní včetně rezervy 10 mil CZK</t>
  </si>
  <si>
    <t>REZERVA</t>
  </si>
  <si>
    <t>Klimatizace podkroví ve všech budovách domova seniorů</t>
  </si>
  <si>
    <t>Vzduchotechnika</t>
  </si>
  <si>
    <t>Vzduchotechnika kuchyně DS</t>
  </si>
  <si>
    <t>Oprava místnosti půjčovny pro děti</t>
  </si>
  <si>
    <t>Oprava hasičské zbrojnice BH a výstavba podkroví (projekt je, žádost o dotaci OŘPD???)</t>
  </si>
  <si>
    <t>index růstu</t>
  </si>
  <si>
    <t>Vodojem Husa</t>
  </si>
  <si>
    <t>Dokončení zbývajících částí rekonstrukce dle aktualizované PD</t>
  </si>
  <si>
    <t>Úprava a doplnění stávajícího zařízení</t>
  </si>
  <si>
    <t>Pult centrální ochrany - napojení</t>
  </si>
  <si>
    <t>Orlov - tlakové poměry</t>
  </si>
  <si>
    <t>Osazení čerpací stanice + zřízení přívodu el.energie</t>
  </si>
  <si>
    <t>Vodovod Orlov - výtlačný řad Kozičín-Orlov</t>
  </si>
  <si>
    <t>Výměna řadu v celé délce</t>
  </si>
  <si>
    <t>Vodojem Orlov - rekonstrukce</t>
  </si>
  <si>
    <t>Vypracování projektové dokumentace</t>
  </si>
  <si>
    <t>Komenského nám.</t>
  </si>
  <si>
    <t>Obnova kanalizace</t>
  </si>
  <si>
    <t>Výměna domovních uzávěrů</t>
  </si>
  <si>
    <t>Výměna propojovacího potrubí</t>
  </si>
  <si>
    <t>PB III/143 - dokončení - výtah + stavební úpravy k výtahu + EPS + stavba nové vrátnice</t>
  </si>
  <si>
    <t>PB IV/5 - osobní výtah - PD</t>
  </si>
  <si>
    <t>PB IV/5 - osobní výtah - realizace a TDI</t>
  </si>
  <si>
    <t xml:space="preserve">PB I/15-18 - TDI </t>
  </si>
  <si>
    <t>PB VI/155 - modernizace zařízení kotelny, TDI</t>
  </si>
  <si>
    <t xml:space="preserve">Technické zhodnocení </t>
  </si>
  <si>
    <t>PB I/117 - modernizace zařízení kotelny, TDI</t>
  </si>
  <si>
    <t xml:space="preserve">PB I/69 - rekonstrukce 22 bytů </t>
  </si>
  <si>
    <t>PB I/15-18 - výměna stoupaček</t>
  </si>
  <si>
    <r>
      <t xml:space="preserve">PB I/98 -střecha, projekt 2020, realizace vč. </t>
    </r>
    <r>
      <rPr>
        <sz val="11"/>
        <rFont val="Calibri"/>
        <family val="2"/>
        <charset val="238"/>
      </rPr>
      <t>TDI a BOZP</t>
    </r>
  </si>
  <si>
    <t>PB I/101 - okna</t>
  </si>
  <si>
    <t>PB I/101 - malování</t>
  </si>
  <si>
    <t xml:space="preserve">PB III/100 - oprava bytu č.17 - nástavba </t>
  </si>
  <si>
    <t>PB I/117 - oprava střechy</t>
  </si>
  <si>
    <t>PB I/117 - výměna oken</t>
  </si>
  <si>
    <t>PB I/117 - oprava bytů</t>
  </si>
  <si>
    <t>PB I/132 - výměna oken</t>
  </si>
  <si>
    <t xml:space="preserve">PB III/143 - rekonstrukce 5 bytů </t>
  </si>
  <si>
    <t>PB IV/5 - oprava omítek spol.prostor, malování</t>
  </si>
  <si>
    <t>PB IV/5 - výměna topných těles</t>
  </si>
  <si>
    <t>749- MěRK</t>
  </si>
  <si>
    <t>PB VII/193 - výměna plyn. kotle</t>
  </si>
  <si>
    <t>Vodoměry</t>
  </si>
  <si>
    <t>Měřiče tepla</t>
  </si>
  <si>
    <t>PB VIII/100 - 102 oprava koupelen a WC</t>
  </si>
  <si>
    <t>PB VIII/100 - 102 osvětlení chodeb na čidla</t>
  </si>
  <si>
    <t>PB VIII/102 - malování chodeb</t>
  </si>
  <si>
    <t>PB I/101 - plynové kotle 5 bytů</t>
  </si>
  <si>
    <t>PB III/100 - 112 výměna střešních oken</t>
  </si>
  <si>
    <t>PB IV/5 - oprava svodů a okapů</t>
  </si>
  <si>
    <t>PB VIII/101 - malování chodeb</t>
  </si>
  <si>
    <t>PB I/15-16 malování chodeb, sklepů</t>
  </si>
  <si>
    <t>PB III/143 - malování chodeb</t>
  </si>
  <si>
    <t>PB I/69 - oprava stoupaček</t>
  </si>
  <si>
    <t>PB I/17-18 malování chodeb, sklepů</t>
  </si>
  <si>
    <t>PB VIII/100 - malování chodeb</t>
  </si>
  <si>
    <t>ostatní opravy, havárie</t>
  </si>
  <si>
    <t>Rezerva na PD</t>
  </si>
  <si>
    <t>MP rezerva</t>
  </si>
  <si>
    <t>osadní výbory opravy</t>
  </si>
  <si>
    <t>vodohospodářský majetek vč. Fondu VHM</t>
  </si>
  <si>
    <t xml:space="preserve">ostatní </t>
  </si>
  <si>
    <t>Atletický stadion u ZŠ Školní (odhad nákladů 70 mil. Kč, 50% dotace)</t>
  </si>
  <si>
    <t>Příbram I/1 - rekonstrukce býv. soudu komplet</t>
  </si>
  <si>
    <t>Ostatní opravy , havárie</t>
  </si>
  <si>
    <t>PB I/100 - odvlhčení vnitřních stěn</t>
  </si>
  <si>
    <t>PB I/101 - odvlhčení vnitřních stěn</t>
  </si>
  <si>
    <t>PB I/117 - výměna výloh</t>
  </si>
  <si>
    <t>PB I/129 - rozvody, toalety, izolace</t>
  </si>
  <si>
    <t>PB IV/5 - výměna dveří 1 kus</t>
  </si>
  <si>
    <t>PB VIII/112 - zednické práce, výmalba, podlahy</t>
  </si>
  <si>
    <t>PB VIII/112-114 (NP) výměna výloh, dveří</t>
  </si>
  <si>
    <t>PB VII/290 (NP) výměna výloh (cíl)</t>
  </si>
  <si>
    <t>PBI/129 oprava fasády, klempířské prvky, dřevěná lodžie</t>
  </si>
  <si>
    <t>Splátka bankovního úvěru</t>
  </si>
  <si>
    <t>Čerpání bankovního úvěru (max 400 mil czk)</t>
  </si>
  <si>
    <t>mimo vyhled</t>
  </si>
  <si>
    <t>Rekonstrukce bývalé Rudné doly</t>
  </si>
  <si>
    <t>Schodek - nebo Přebytek + rozpočtu</t>
  </si>
  <si>
    <t>TS zázemí</t>
  </si>
  <si>
    <t>Nové komunikace - Mixova, Jinecká</t>
  </si>
  <si>
    <t>rozšíření MKDS a měření rychlosti</t>
  </si>
  <si>
    <t>Investiční příspěvky pro PO</t>
  </si>
  <si>
    <t>Fond pozemků - výkupy</t>
  </si>
  <si>
    <t>Běžné opravy a havárie, např. Izolace MŠ Perníková chaloupka</t>
  </si>
  <si>
    <t>R 20 08/2020</t>
  </si>
  <si>
    <t>Rekonstrukce AQUAPARKU</t>
  </si>
  <si>
    <t>Kompletní rekonstrukce Aquaparku, autorský dozor projektanta, správce stavby (předpoklad čerpání úvěru). Projektová dokumentace již zpracována.</t>
  </si>
  <si>
    <t>792 - FOVM</t>
  </si>
  <si>
    <t>Vodovody a kanalizace - nájemné</t>
  </si>
  <si>
    <t>Nájemné dle uzavřené Smlouvy o pronájmu a komplexním provozování infrastrukturního majetku masta Příbram ze dne 13.2.2004 mezi městem Příbram a 1. SčV, a. s.</t>
  </si>
  <si>
    <t>Domov seniorů, Žežická ul. - Příbram VII</t>
  </si>
  <si>
    <t>Realizace domova seniorů v Příbrami VII - Žežická ul. Kapacita 20 lůžek. Součástí stavby je i realizace parkoviště. Dokončení stavby v roce 2021.</t>
  </si>
  <si>
    <t>Komunikace Orlov – Hájetina</t>
  </si>
  <si>
    <t>Dokončení 40 % místní komunikace (stavební povolení z roku 2005 – nezkolaudováno). Realizace veřejného osvětlení, zkapacitnění VH sítí a úprava stávající komunikace a odvodnění komunikace. Nutno upravit i stávajících 60 % komunikace.</t>
  </si>
  <si>
    <t>VDJ Husa - dokončení rekonstrukce</t>
  </si>
  <si>
    <t>Oprava vodojemu Husa - dokončení rekonstrukce</t>
  </si>
  <si>
    <t>Parkovací stání, ul. Gen. Kholla</t>
  </si>
  <si>
    <t>Rozšíření parkovacích ploch v ul. Gen. Kholla a okolí (v r. 2019 bude zpracována PD) + přeložka kabelů ČEZ Distribice, a.s. (1.200.000,00 Kč).</t>
  </si>
  <si>
    <t>Platby DPH z FOVM</t>
  </si>
  <si>
    <t>Platby daní a poplatků</t>
  </si>
  <si>
    <t>Rezerva na zachování provozuschopnosti systému</t>
  </si>
  <si>
    <t xml:space="preserve">Rezerva </t>
  </si>
  <si>
    <t>20 % z výše nájemného na rok 2020 - prostředky k hrazení mimořádných výdajů na zajištění provozuschopnosti systémů dle čl. 9.6 smlouvy o pronájmu a komplexním provozování infrastrukturního majetku města Příbrami ze dne 13.02.2004.</t>
  </si>
  <si>
    <t>Úprava hlediště Divadla A.Dvořáka</t>
  </si>
  <si>
    <t>Úprava hlediště Divadla A. Dvořáka. Realizace betonových stupňů, nouzové osvětlení, výmalba, nová sedadla. Nové betonové stupně a nové sedačky. PD byly zpracována v r. 2018).</t>
  </si>
  <si>
    <t>Revitalizace sídliště CÍL</t>
  </si>
  <si>
    <t xml:space="preserve">DPS zpracovává Ing. Kabátník-ASPIRA Příbram, termín odevzdání DPS do 18.10.2018. Dotace ze SFRB max. 50 %, max. 6 mil. Kč. </t>
  </si>
  <si>
    <t>Komenského náměstí - obnova vodohospodářských sítí</t>
  </si>
  <si>
    <t>Příbram III, Komenského náměstí - výměna vodohospodářských sítí</t>
  </si>
  <si>
    <t>Výměna VH sítí v souvislosti s rekonstrukcí komunikací.</t>
  </si>
  <si>
    <t>Příbram I - průmyslová zóna Balonka - rekonstrukce řadu DN 150-250</t>
  </si>
  <si>
    <t>PB I - Balonka - zkapacitnění vodovodního řadu DN 150</t>
  </si>
  <si>
    <t>Zkapacitnění potrubí DN 150 za DN 250 včetně rekonstrukce armaturní šachty (byla zpracována projektová dokumentace na 1. etapu stavby).</t>
  </si>
  <si>
    <t xml:space="preserve">ZŠ Školní - oprava WC dívky a chlapci. </t>
  </si>
  <si>
    <t>Vodovod Orlov - rekonstrukce a zkapacitnění výtlačného řadu z VDJ Kozičín do VDJ Orlov</t>
  </si>
  <si>
    <t>Výměna řadu a zvětšení dimenze z VDJ Kozičín do VDJ Orlov v celé délce včetně souvisejících opatření.</t>
  </si>
  <si>
    <t>Propojení administrativních budov optickými kabely</t>
  </si>
  <si>
    <t>Propojení všech budov MěÚ příbram optickými kabely. Součástí je i oprava chodníků v trase. Povrch dle památkové péče v mozaikové dlažbě.</t>
  </si>
  <si>
    <t>Čekalikovský rybník</t>
  </si>
  <si>
    <t>Revitalizace Čekalikovského rybníka. Jedná se o práce pouze na rybníku (odbahnění, břehy, nátok...) nikoliv okolí, to bude řešeno samostatnou akcí (v plánu na rok 2021).</t>
  </si>
  <si>
    <t>Rezerva na kapitálové výdaje</t>
  </si>
  <si>
    <t>Rezerva</t>
  </si>
  <si>
    <t>Rezerva na kapitálové výdaje.</t>
  </si>
  <si>
    <t>Deponie TS - průmyslová zóna</t>
  </si>
  <si>
    <t>Zřízení a zpevnění plochy v průmyslové zóně. Požadavek TS.</t>
  </si>
  <si>
    <t>Domácí ČOV - Zavržice</t>
  </si>
  <si>
    <t xml:space="preserve">Domácí ČOV pro 12 objektů v obci Zavržice. Předpoklad dotace z MZe ve výši max. 80 % z celkových způsobilých výdajů. </t>
  </si>
  <si>
    <t>Orlov - řešení nevyhovujících tlakových poměrů</t>
  </si>
  <si>
    <t>Orlov - řešení nevyhovoujících tlakových poměrů v osadě</t>
  </si>
  <si>
    <t>Závazek z r. 2019 - osazení čerpací stanice, zřízení přívodu el. energie. V roce 2020 dokončení ATS.</t>
  </si>
  <si>
    <t>Oprava hřbitovní zdi a chodníku na březohorském hřbitově.</t>
  </si>
  <si>
    <t>Projektová dokumentace - realizace nových parkovacích ploch ve vnitroblocích dle návrhu samostatného oddělení silničního hospodářství .</t>
  </si>
  <si>
    <t>ZŠ Březové Hory - výměna střešní krytiny budovy č.p. 337.</t>
  </si>
  <si>
    <t>Příbram VII/400 - Kulturní dům - rekonstrukce rozvodny elektřiny.</t>
  </si>
  <si>
    <t>Hasičská zbrojnice Březové Hory, Příbram VI</t>
  </si>
  <si>
    <t>Stavební úpravy objektu (podána žádost o dotaci).</t>
  </si>
  <si>
    <t>Bezbariérová trasa ke Kulturnímu domu Příbram</t>
  </si>
  <si>
    <t>V rámci realizace bezbariérového přístupu do divadla (výtah) musí být realizována i trasa (úprava chodníku ul. Tř. Osvobození a Tylova).</t>
  </si>
  <si>
    <t>Sběrný dvůr - Rozšíření zpevněné plochy kompostárny</t>
  </si>
  <si>
    <t>Rozšíření plochy kompostárny pro skladování kompostu u ČOV. Požadavek TS.</t>
  </si>
  <si>
    <t>ZŠ 28.října 1 - oprava WC chlapci (4x) a WC pro učitele.</t>
  </si>
  <si>
    <t>Budova bývalých RD, PB I - rekonstrukce a modernizace</t>
  </si>
  <si>
    <t>Projektová dokumentace -  rekonstrukce a modernizace objektu býv. GŘ RD na nám. T. G. M. (stavebně-technický průzkum a stavebně-historický průzkum zajištěn  v r. 2017).</t>
  </si>
  <si>
    <t>SPŠ a VOŠ Příbram - výměna oken.</t>
  </si>
  <si>
    <t>Běžné opravy a havárie.</t>
  </si>
  <si>
    <t>Legionářů 378, Příbram VII - rekuperace systému odpadního tepla ZS.</t>
  </si>
  <si>
    <t>Domácí ČOV - Bytíz</t>
  </si>
  <si>
    <t>Domácí ČOV Bytíž</t>
  </si>
  <si>
    <t xml:space="preserve">Domácí ČOV pro 8 objektů v obci Bytíz. Předpoklad dotace z MZe ve výši max. 80 % z celkových způsobilých výdajů. </t>
  </si>
  <si>
    <t>ISŠ HPOS Příbram - výměna kotlů.</t>
  </si>
  <si>
    <t>Waldorfská škola, Hornická 327, Příbram II - výměna kotlů.</t>
  </si>
  <si>
    <t>Fakturační vodoměry</t>
  </si>
  <si>
    <t>Výměna fakturačních vodoměrů s prošlým cejchováním + vodoměry nových uživatelů.</t>
  </si>
  <si>
    <t>PB I/106 - rekonstrukce dešťové a splaškové kanalizace v atriu, předláždění atria.</t>
  </si>
  <si>
    <t>Rekonstrukce ul. Prokopská, Příbram VI - Březové Hory - projektová dokumentace</t>
  </si>
  <si>
    <t>Závazek z r. 2015 - zpracování PD ve stupni dokumentace ke stavebnímu řízení a pro provádění stavby lpodle uzavřené SoD č. 104/OSHI/2015, schválené RM dne 24.10.2014 pod č. usn. 893/2014. Nutno doobjednat stupeň DUR, plynofikaci.</t>
  </si>
  <si>
    <t xml:space="preserve">792 - FOVM </t>
  </si>
  <si>
    <t xml:space="preserve">Projektová dokumentace - Vodovod Orlov - rekonstrukce vodojemu </t>
  </si>
  <si>
    <t>Koordinátor bezpečnosti ochrany zdraví při práci, dopravně inž. analýzy, hlukové studie, hydrogeologické průzkumy, geometrické plány atd. - k investičním akcím.</t>
  </si>
  <si>
    <t>Projektová dokumentace - úprava Čekalikovského rybníka a okolí v rámci zelené páteře města.</t>
  </si>
  <si>
    <t>PB I/19 - demolice rampy a vrat v zadní části dvora, zarovnání terénu a oprava zdi.</t>
  </si>
  <si>
    <t>MČOV Příbram - obnova</t>
  </si>
  <si>
    <t>Kompletní výměna servisních organizací - odstředivky, lyzační nože a výpadová pouzdra.</t>
  </si>
  <si>
    <t>Parkovací dům - autobusové nádraží</t>
  </si>
  <si>
    <t>Projektová dokumentace - dopracování stupně pro provedení stavby. DUR + DSP již zpracován. Stavební povolení vydáno.</t>
  </si>
  <si>
    <t>Příbram VII/400 - Kulturní dům - rekonstrukce požárního vodovodu.</t>
  </si>
  <si>
    <t>Projekotvá dokumentace - ul. Jana Drdy - obnova vodohospodářských sítí</t>
  </si>
  <si>
    <t>Zpracování projektové dokumentace  - výměna VH sítí v návaznosti na plánovanou opravu povrchů v ul. Jana Drdy.</t>
  </si>
  <si>
    <t>Redex - Výměna optřebeného spojkového mudulu (3 ks).</t>
  </si>
  <si>
    <t xml:space="preserve">Studie a technická kontrola stavu zařízení na MČOV (pro možnost zadání výběrového řízení). </t>
  </si>
  <si>
    <t>Nákup ostatních služeb</t>
  </si>
  <si>
    <t>Nákup služeb k opravám vodohospodářského majetku (Koordinace bezpečnosti a ochrany zdraví při práci na stavbách, technický dozor stavebníka, autorský dozor, archeologický dohled atd.).</t>
  </si>
  <si>
    <t>Spojovací chodník k žel. stanici</t>
  </si>
  <si>
    <t>V rámci plánované výstavby nové žel.stanice (zastávka Příbram) by mělo dojít k realizaci přístupového chodníku ze Školní ul. Investorem žel. stanice je SŽDC.</t>
  </si>
  <si>
    <t>Jeruzalém - přístavba klubovny</t>
  </si>
  <si>
    <t>Přístavba klubovny SDH v Jeruzalémě. Jedná se  o vybudování WC a skladu.</t>
  </si>
  <si>
    <t>PB I/105 - rekonstrukce plynové kotelny.</t>
  </si>
  <si>
    <t xml:space="preserve">Běžné opravy a havárie. </t>
  </si>
  <si>
    <t>Odkanalizování obcí Lazec, Kozičín - projektová dokumentace</t>
  </si>
  <si>
    <t>Závazek. Jedná se o dopracování projektové dokumentace na gravitační + částečně přečerpávací odkanalizování obcí Lazec a Kozičín. Projektové práce zahájeny v r. 2018. Jedná se o dokončení stupně DPS + inženýrská činnost v rámci stavebního povolení (SoD č. 979/OIRM/2017).</t>
  </si>
  <si>
    <t>Ostatní - Nákup služeb</t>
  </si>
  <si>
    <t>Nákup služeb</t>
  </si>
  <si>
    <t>Koordinátor bezpečnosti ochrany zdraví při práci (BOZP), geodetické práce, znalecké posudky, inženýrské činnosti, technický dozor stavebníka (TDS) k opravám, zpracování projektových dokumentací k opravám, geometrické plány, kamerové zkoušky kanalizací, stavebně technické průzkumy atd.</t>
  </si>
  <si>
    <t xml:space="preserve">Cyklostezka </t>
  </si>
  <si>
    <t>Projektová dokumentace - realizace cyklostezky</t>
  </si>
  <si>
    <t>Úprava zdi parku V Zátiší.</t>
  </si>
  <si>
    <t xml:space="preserve">Drkoláč </t>
  </si>
  <si>
    <t>Uspělo v participačním rozpočtu. Přírodní cyklostezka, místo pro hry, setkávání a odpočinek.</t>
  </si>
  <si>
    <t>PB I/107 - rekonstrukce plynové kotelny.</t>
  </si>
  <si>
    <t>Parkoviště Flusárna</t>
  </si>
  <si>
    <t>Projektová dokumentace - realizace parkoviště na odstavné ploše naproti bývalému obchodu LEKO.</t>
  </si>
  <si>
    <t>Parkoviště Fialka</t>
  </si>
  <si>
    <t>Projektová dokumentace - rozšíření stávajícího parkoviště pod supermarketem Hypernova.</t>
  </si>
  <si>
    <t>Ostatní služby</t>
  </si>
  <si>
    <t>Projektové dokumentace, autorské a technické dozory.</t>
  </si>
  <si>
    <t>Oprava oken č.p. 1, nám. T.G.M.</t>
  </si>
  <si>
    <t>Projektové dokumentace k opravám.</t>
  </si>
  <si>
    <t>PB I/107 - lokální oprava fasády.</t>
  </si>
  <si>
    <t>Instalacve potrubí ke skrápěči ve vyhnívací nádrži.</t>
  </si>
  <si>
    <t>Ostatní nedaňové příjmy</t>
  </si>
  <si>
    <t>DSO pro VaK</t>
  </si>
  <si>
    <t>Dodatek č. 3 ke Smlouvě o dodávce vody předané a vrácené ze dne 1.7.2004, čl. IX. - Úplata za užití vodohospodářského majetku odběratele.</t>
  </si>
  <si>
    <t xml:space="preserve">Svatohorská alej </t>
  </si>
  <si>
    <t>Uspělo v participačním rozpočtu. Rekultivace, lavičky, prořez, veřejné osvětlení.</t>
  </si>
  <si>
    <t>Vstup do Nového rybníka</t>
  </si>
  <si>
    <t>Projektová dokumentace - úprava vstupu do Nového rybníka (chodník, silnice).</t>
  </si>
  <si>
    <t>Propojka Zdabořská-Rožmitálská</t>
  </si>
  <si>
    <t>Technická studie komunikační propojky ulic.  Zdabořská-Rožmitálská. Stavba je v souvislosti s plánovaným jihovýchodním obchvatem - II.etapa.</t>
  </si>
  <si>
    <t>Nákup materiálu</t>
  </si>
  <si>
    <t>Materiál na drobné opravy.</t>
  </si>
  <si>
    <t>Příbram I, Jinecká 45 (Petunia) - oprava střechy bývalé kotelny.</t>
  </si>
  <si>
    <t>Oprava vstupu do areálu bývalé 8. ZŠ - schody, podesty.</t>
  </si>
  <si>
    <t>PB I/19 - zesílení podlahy kanceláře (OOA) v 1. NP pro umístění rotomatů.</t>
  </si>
  <si>
    <t>PB I/107 - úpravy vstupů ze dvora, drobné stavební  úpravy.</t>
  </si>
  <si>
    <t>Nákup materiálu pro opravy budov místní správy prováděné pracovníky údržby.</t>
  </si>
  <si>
    <t>OV Kozičín 200.000,00 Kč.</t>
  </si>
  <si>
    <t>OV Lazec 200.000,00 Kč.</t>
  </si>
  <si>
    <t>OV Orlov 200.000,00 Kč.</t>
  </si>
  <si>
    <t>OV Zdaboř 200.000,00 Kč.</t>
  </si>
  <si>
    <t xml:space="preserve">OV Nová Hospoda 200.000,00 Kč. </t>
  </si>
  <si>
    <t>OV Březové Hory 200.000,00 Kč.</t>
  </si>
  <si>
    <t>Modernizace 7. ZŠ - udržitelnost projektu do roku 2020</t>
  </si>
  <si>
    <t>Údržba majetku</t>
  </si>
  <si>
    <t>Závazek. Podle pravidel poskytovatele dotace (Norské fondy) je příjemce (město Příbram) povinen vyčlenit danou částku na údržbu majetku.</t>
  </si>
  <si>
    <t>Dětské hřiště - Nová Hospoda</t>
  </si>
  <si>
    <t>Požadavek občanů Nové Hospody na revitalizaci dětského hřiště (žádají již 4 roky). Doplnění a úprava herních prvků.</t>
  </si>
  <si>
    <t>Stavebnictví různé - Opravy</t>
  </si>
  <si>
    <t>Ostatní opravy nespadající do oprav školských zřízení a místní správy.</t>
  </si>
  <si>
    <t>Zpevněná plocha pro kontejnery - Kozičín</t>
  </si>
  <si>
    <t>Zpevněná plocha pro osazení kontejnerů na tříděná odpad.</t>
  </si>
  <si>
    <t>PB I/41-42 - přestavba WC na sprchu.</t>
  </si>
  <si>
    <t>Ostatní drobné opravy.</t>
  </si>
  <si>
    <t xml:space="preserve"> OV Jerusalém 100.000,00 Kč.</t>
  </si>
  <si>
    <t>Běžné opravy a havárie .</t>
  </si>
  <si>
    <t>Nákup materiálu pro opravy prováděné pracovníky údržby.</t>
  </si>
  <si>
    <t>OV Zavržice 40.000,00 Kč.</t>
  </si>
  <si>
    <t>Svazek obcí pro vodovody a kanalizace</t>
  </si>
  <si>
    <t>Voda</t>
  </si>
  <si>
    <t>Závazek. Vyúčtování za odvod odpadní vody (Dodatek č. 1 - Smlouva o úpravě vzájemných práv a povinností vlastníků provozně souvisejících kanalizací ze dne 24.05.2012).</t>
  </si>
  <si>
    <t>OV Bytíz 30.000,00 Kč.</t>
  </si>
  <si>
    <t>OV Jesenice 30.000,00 Kč.</t>
  </si>
  <si>
    <t>Nákup materiálu pro OV na opravy.</t>
  </si>
  <si>
    <t>Poplatky z účtu FOVM</t>
  </si>
  <si>
    <t>Poplatky za vedení účtu č. 70017-521689309/0800.</t>
  </si>
  <si>
    <t>PŘEBYTEK/SCHODEK</t>
  </si>
  <si>
    <t>VÝDAJE CELKEM</t>
  </si>
  <si>
    <t>6000-6999</t>
  </si>
  <si>
    <t>z toho Opravy</t>
  </si>
  <si>
    <t>5000-5999</t>
  </si>
  <si>
    <t>PŘÍJMY CELKEM</t>
  </si>
  <si>
    <t>Přijaté dotace/transfery</t>
  </si>
  <si>
    <t>4000-4999</t>
  </si>
  <si>
    <t>3000-3999</t>
  </si>
  <si>
    <t>2000-2999</t>
  </si>
  <si>
    <t>1000-1999</t>
  </si>
  <si>
    <t>ROK 2019</t>
  </si>
  <si>
    <t>ROK 2020</t>
  </si>
  <si>
    <t>položky</t>
  </si>
  <si>
    <t>Daň z příjmů fyzických osob placená plátci</t>
  </si>
  <si>
    <t>Daň ze závislé činnosti</t>
  </si>
  <si>
    <t>741 - OE</t>
  </si>
  <si>
    <t>Daň z příjmů fyzických osob placená poplatníky</t>
  </si>
  <si>
    <t>Daň z příjmů fyzických osob</t>
  </si>
  <si>
    <t>Daň z příjmů fyzických osob vybíraná srážkou</t>
  </si>
  <si>
    <t>Daň vybírána srážkou</t>
  </si>
  <si>
    <t>Daň z příjmů právnických osob</t>
  </si>
  <si>
    <t>Daň z přidané hodnoty</t>
  </si>
  <si>
    <t>Poplatky za uložení odpadů</t>
  </si>
  <si>
    <t>Odvody za odnětí půdy ze zemědělského půdního fondu</t>
  </si>
  <si>
    <t>Poplatky za odnětí  půdy</t>
  </si>
  <si>
    <t>Poplatky za odnětí pozemků plnění funkcí lesa</t>
  </si>
  <si>
    <t>Poplatky za odnětí lesa</t>
  </si>
  <si>
    <t>Poplatek za provoz systému shromažďování, sběru, přepravy, třídění, využívání a odstraňování komunálních odpadů</t>
  </si>
  <si>
    <t>Poplatek ze psů</t>
  </si>
  <si>
    <t>Poplatek za užívání veřejného prostranství</t>
  </si>
  <si>
    <t>Tržní poplatky</t>
  </si>
  <si>
    <t>Poplatek z ubytovací kapacity</t>
  </si>
  <si>
    <t>Správní poplatky - jiné odbory (správní poplatky za vydání povolení á 4.000,00 Kč, poř. změny povolení á 2.500,00 Kč)</t>
  </si>
  <si>
    <t xml:space="preserve">Správní poplatky - VHP </t>
  </si>
  <si>
    <t>Správní poplatky - jiné odbory</t>
  </si>
  <si>
    <t>Správní poplatky - Stavební  úřad a územní plánování</t>
  </si>
  <si>
    <t>Správní poplatky - Odbor životního prostředí</t>
  </si>
  <si>
    <t>Správní poplatky - Samostatné oddělení silničního hospodářství</t>
  </si>
  <si>
    <t>Správní poplatky -  Dopravní úřad</t>
  </si>
  <si>
    <t>Řidičské průkazy</t>
  </si>
  <si>
    <t>Registr vozidel</t>
  </si>
  <si>
    <t>Autoškoly</t>
  </si>
  <si>
    <t>Správní poplatky - Obecní živnostenský úřad</t>
  </si>
  <si>
    <t>Živnostenský zákon</t>
  </si>
  <si>
    <t>Živnostenský rejstřík</t>
  </si>
  <si>
    <t>Evidence zemědělců</t>
  </si>
  <si>
    <t>Správní poplatky - OOA</t>
  </si>
  <si>
    <t>Občanské průkazy</t>
  </si>
  <si>
    <t>Cestovní doklady</t>
  </si>
  <si>
    <t>Matrika</t>
  </si>
  <si>
    <t>Evidence obyvatel</t>
  </si>
  <si>
    <t>Správní poplatky - Odbor školství, kultury a sportu</t>
  </si>
  <si>
    <t>Rejstřík trestů</t>
  </si>
  <si>
    <t>Czech Point</t>
  </si>
  <si>
    <t>Platební terminál OOA</t>
  </si>
  <si>
    <t>Převod daně dle § 7 odst. 4 písm. b) z. č. 187/2016 Sb. - 30 % (sdílená daň převáděná Specializovaným finanč. úřadem, předč. 9814)</t>
  </si>
  <si>
    <t>Daň z hazardních her - 30 %</t>
  </si>
  <si>
    <t>Převod daně dle § 7 odst. 1 písm. b) z. č. 187/2016 Sb. - 65 % (sdílená daň převáděná Specializovaným finanč. úřadem, předč. 9822)</t>
  </si>
  <si>
    <t>Dílčí daň z technických her</t>
  </si>
  <si>
    <t>Daň z nemovitých věcí</t>
  </si>
  <si>
    <t>Příjmy z poskytování služeb a výrobků</t>
  </si>
  <si>
    <t xml:space="preserve">Poskytnutí informací </t>
  </si>
  <si>
    <t>Technologické centrum a zápisy údajů do informačního systému evidence obyvatel</t>
  </si>
  <si>
    <t>DÚ - toxikologické zkoušky</t>
  </si>
  <si>
    <t>Služby nebyty</t>
  </si>
  <si>
    <t>785 - OSM</t>
  </si>
  <si>
    <t>Klidová zóna Ryneček - WC</t>
  </si>
  <si>
    <t>Odměna za zajištění zpětného odběru a využití odpadů z obalů - EKO-KOM</t>
  </si>
  <si>
    <t xml:space="preserve">Příjmy ze služeb (OŽÚ) </t>
  </si>
  <si>
    <t>Příjmy z parkovacích automatů</t>
  </si>
  <si>
    <t>PA 1 - Václavské náměstí</t>
  </si>
  <si>
    <t xml:space="preserve">PA 2 - Zlatý kříž </t>
  </si>
  <si>
    <t>PA 3 - Říha Jiráskovy sady</t>
  </si>
  <si>
    <t>PA 4 - nám. TGM 1 - nám. TGM u KB</t>
  </si>
  <si>
    <t>PA 5 - TGM 2 - nám. TGM u lékárny</t>
  </si>
  <si>
    <t>PA 6 - Kahan - nám. TGM</t>
  </si>
  <si>
    <t>PA 7 - nám. 17. listopadu, u kašny</t>
  </si>
  <si>
    <t>PA 8 - nám. 17. listopadu, u pošty</t>
  </si>
  <si>
    <t>PA 9 - nám. 17. listopadu, u papírnictví</t>
  </si>
  <si>
    <t xml:space="preserve">PA 10 - Zahradnická ul. </t>
  </si>
  <si>
    <t>PA 11 - Hornické náměstí</t>
  </si>
  <si>
    <t>PA 12 - Uran, Hořejší Obora</t>
  </si>
  <si>
    <t>PA 13 - Uran, Plzeňská</t>
  </si>
  <si>
    <t>PA 14 - Gen. R. Tesaříka, závora u nemocnice</t>
  </si>
  <si>
    <t>PA 15 - Gen. R. Tesaříka, závora pod hřbitovem</t>
  </si>
  <si>
    <t>PA 16 - Stará Milínská</t>
  </si>
  <si>
    <t>PA 17 - Zámeček Ernestinum, Restaurce U Švejka</t>
  </si>
  <si>
    <t>PA 18 - Zámeček Ernestinum, Na Příkopech</t>
  </si>
  <si>
    <t>PA 19 - Zámeček Ernestinum, Tyršova</t>
  </si>
  <si>
    <t>PA 20 - Fibichova, křižovatka</t>
  </si>
  <si>
    <t>PA 21 - Fibichova, park</t>
  </si>
  <si>
    <t>PA 22 - Na Hvězdičce</t>
  </si>
  <si>
    <t>MPLA s. r. o.</t>
  </si>
  <si>
    <t>Příjmy z prodeje zboží (jinak nakoupeného za účelem prodeje)</t>
  </si>
  <si>
    <t>Prodej propagačních materiálů</t>
  </si>
  <si>
    <t>Prodej elektronických čipových parkovacích karet (parkoviště U hřbitova) 10.000,00 Kč</t>
  </si>
  <si>
    <t>Parkovací karty</t>
  </si>
  <si>
    <t>Věcná břemena za uložení sítí - elektrická energie, plyn, vodovody, kanalizace, věcná břemena - právo chůze a jízdy.</t>
  </si>
  <si>
    <t>Věcná břemena</t>
  </si>
  <si>
    <t>Pronájem pozemků dle uzavřených smluv, bezesmluvní užívání za minulé období.</t>
  </si>
  <si>
    <t>Nájem pozemky - minulý rok</t>
  </si>
  <si>
    <t>Pronájem pozemků dle uzavřených smluv, v tom: pronájem lesů ML 1.500.000,00 Kč, ostatní 2.300.000,00 Kč.</t>
  </si>
  <si>
    <t>Nájem pozemky - běžný rok</t>
  </si>
  <si>
    <t>RM 18.09.2017, č. usn. 915/2017 - Dodatek č. 3 k nájemní smlouvě A č. 150/OP/2010 ze dne 28.05.2010, ve znění dodatku č. 1 ze dne 04.08.2011 a dodatku č. 2 ze dne 30.04.2014 (nájemce: SVZ Centrum s.r.o., IČ: 26092212).</t>
  </si>
  <si>
    <t>Bonusový doplatek - nájemné od SVZ Centrum</t>
  </si>
  <si>
    <t>Návrh vychází z předpisu na rok 2019 za nájemné v bytech  v majetku Města Příbram - jedná se o byty, které jsou v bytových domech v majetku Města Příbram.</t>
  </si>
  <si>
    <t>Nájem byty</t>
  </si>
  <si>
    <t>Návrh vychází z předpisu na rok 2019 za nájem a služby za byty v prodaných domech.</t>
  </si>
  <si>
    <t>Nájem byty v prodaných domech</t>
  </si>
  <si>
    <t>Návrh vychází z předpisu na rok 2019 za nájemné v nebytových prostorech - jedná se o NP v bytových domech, které jsou v majetku Města Příbram.</t>
  </si>
  <si>
    <t>Nájem nebyty</t>
  </si>
  <si>
    <t>Nebyty</t>
  </si>
  <si>
    <t>Návrh vychází z předpisu na rok 2019 za nájem a služby nebytových prostor v prodaných domech.</t>
  </si>
  <si>
    <t>Nájem nebyty v prodaných domech</t>
  </si>
  <si>
    <t xml:space="preserve">Vývěsní skříně 4.000,00 Kč. </t>
  </si>
  <si>
    <t>Pronájem nemovitostí a jejich částí</t>
  </si>
  <si>
    <t>Krátkodobý pronájem zasedací místnosti Příbram I/121, PB VII/193.</t>
  </si>
  <si>
    <t>Pronájem zasedací místnosti</t>
  </si>
  <si>
    <t>Krátkodobý pronájem tělocvičny Příbram VII/193.</t>
  </si>
  <si>
    <t>Pronájem tělocvičny VII - 193</t>
  </si>
  <si>
    <t>Nebytové prostory ve správě OSM dle uzavřených nájemních smluv.</t>
  </si>
  <si>
    <t>Podíl na pronájmu autobusovýcvh čekáren RENCAR 100.000,00 Kč</t>
  </si>
  <si>
    <t>Pronájem nemovitých věcí a jejich částí</t>
  </si>
  <si>
    <t>Příbram I/105 restaurace Švejk. 3.600,00 Kč + stánky korzo Obora 2.000,00 Kč.</t>
  </si>
  <si>
    <t>Pronájem movitého majetku</t>
  </si>
  <si>
    <t>Příjmy z úroků (část)</t>
  </si>
  <si>
    <t>Příjmy z úroků</t>
  </si>
  <si>
    <t>Sankční platby přijaté od jiných subjektů</t>
  </si>
  <si>
    <t>Pokuty ostatní</t>
  </si>
  <si>
    <t>Pokuty MP</t>
  </si>
  <si>
    <t>Pokuty OŽÚ</t>
  </si>
  <si>
    <t>Pokuty OŽP</t>
  </si>
  <si>
    <t>Pokuty občanské průkazy</t>
  </si>
  <si>
    <t>Pokuty OŠKS</t>
  </si>
  <si>
    <t>Pokuty OPVZ</t>
  </si>
  <si>
    <t>Pokuty DÚ</t>
  </si>
  <si>
    <t>Pokuty SÚ</t>
  </si>
  <si>
    <t>Pokuty OOA</t>
  </si>
  <si>
    <t>Pokuty byty</t>
  </si>
  <si>
    <t>Pokuty DÚ - radar</t>
  </si>
  <si>
    <t>Pokuty - radar Bohutín</t>
  </si>
  <si>
    <t>Přijaté nekapitálové příspěvky a náhrady</t>
  </si>
  <si>
    <t>Náklady řízení</t>
  </si>
  <si>
    <t>Vratky přeplatků záloh uhrazených v předcházejícím roce</t>
  </si>
  <si>
    <t>Nájemné za minulé období 10.000,00 Kč.</t>
  </si>
  <si>
    <t>Vymožené náhrady výdajů uskutečněných v předchozích letech</t>
  </si>
  <si>
    <t>Ostatní nedaňové příjmy jinde nezařazené</t>
  </si>
  <si>
    <t>Příjem z prodeje receptů</t>
  </si>
  <si>
    <t xml:space="preserve">Ostatní </t>
  </si>
  <si>
    <t>Příjmy dobíhajících úhrad z dobývacího prostoru a z vydobytých nerostů</t>
  </si>
  <si>
    <t>Příjmy z úhrad dobývacího prostoru a z vydobytých nerostů</t>
  </si>
  <si>
    <t>Splátky půjčených prostředků od obyvatelstva</t>
  </si>
  <si>
    <t>Splátky zápůjček - obyvatelstvo</t>
  </si>
  <si>
    <t>793 - FOM</t>
  </si>
  <si>
    <t>Splátky zápůjček</t>
  </si>
  <si>
    <t>Splátky zápůjček FOZ</t>
  </si>
  <si>
    <t>795 - FOZ</t>
  </si>
  <si>
    <r>
      <rPr>
        <u/>
        <sz val="10"/>
        <rFont val="Arial"/>
        <family val="2"/>
        <charset val="238"/>
      </rPr>
      <t>Schváleno</t>
    </r>
    <r>
      <rPr>
        <sz val="10"/>
        <rFont val="Arial"/>
        <family val="2"/>
        <charset val="238"/>
      </rPr>
      <t xml:space="preserve">:                                                                                                                                                                                        pí. Petáková poz. p. č. 110 k. ú. Zavržice 16.180,00 Kč.                                                                                                                                                                          </t>
    </r>
    <r>
      <rPr>
        <u/>
        <sz val="10"/>
        <rFont val="Arial"/>
        <family val="2"/>
        <charset val="238"/>
      </rPr>
      <t>V řešení</t>
    </r>
    <r>
      <rPr>
        <sz val="10"/>
        <rFont val="Arial"/>
        <family val="2"/>
        <charset val="238"/>
      </rPr>
      <t xml:space="preserve">:                                                                                                                                                                                      p. Šach část p. č. 338/2, k.ú. Háje 221.060,00 Kč, ASORT s.r.o. část p. č. 338/2, k.ú. Háje 25.000,00 Kč, pí Misterková část p.č. 1172/1, k.ú. Podlesí nad Litavkou 2.250,00 kč, MUDr. Brodníček část p.č .754/1, k.ú. Lazec 34.970,00 Kč, Ing. Kratochvíl, Ing. Onderková p.č. 28/50, k.ú. Zdaboř 378.010,00 Kč, Ing. Karasová směna k.ú. Březové Hory 65.086,00 Kč, PhDr. Traxler část p.č. 1504, k.ú. Příbram 39.689,00 Kč, Ing. Král p. č. 1373/4, k.ú. Příbram 34.480,00 Kč, p. Míka k.ú. Příbram (býv. Eurotel) 250.000,00 Kč, Škudrnovi k.ú. Příbram 192.500,00 Kč, PRORESTA p.č. 3737/2 a 3740, k.ú. Příbram 2.703.470,00 Kč, ŘSD kruhový objezd I/66, k.ú. Příbram 6.184.500,00 Kč, Domov Maják k.ú. Příbram 285.000,00 Kč.                                                                                                                                                                 </t>
    </r>
    <r>
      <rPr>
        <u/>
        <sz val="10"/>
        <rFont val="Arial"/>
        <family val="2"/>
        <charset val="238"/>
      </rPr>
      <t>V případě prodeje budov</t>
    </r>
    <r>
      <rPr>
        <sz val="10"/>
        <rFont val="Arial"/>
        <family val="2"/>
        <charset val="238"/>
      </rPr>
      <t xml:space="preserve">:                                                                                                                                                           Pozemky Příbram I/346 (býv. Hamiro) 1.700.000,00 Kč, pozemky Příbram IV/145 1.380.155,00 Kč.     </t>
    </r>
  </si>
  <si>
    <t>Prodej pozemků (FOP)</t>
  </si>
  <si>
    <t>790 - FOP</t>
  </si>
  <si>
    <t>PB I/346 (býv. HAMIRO) 1.870.000,00 Kč, Příbram IV/145 4.760.046,00 Kč.</t>
  </si>
  <si>
    <t>Příjmy z prodeje nebytových prostor</t>
  </si>
  <si>
    <t>Neinvestiční přijaté transfery ze státního rozpočtu v rámci souhrnného dotačního vztahu</t>
  </si>
  <si>
    <t>Neinvetiční dotace SR</t>
  </si>
  <si>
    <t xml:space="preserve">Transfery </t>
  </si>
  <si>
    <t>V mil. Kč SPOD 10, výkon SP 8, CSZS 36, OŘPD město + ŠŠZ 15 + DAD 3 + KJD 1,6 + ŠŠZ 8,4</t>
  </si>
  <si>
    <t>Předpoklad</t>
  </si>
  <si>
    <t xml:space="preserve">43 strážníků + 5% navýšení (2strážníci doplnění 2019) + 1 administrativa + 1APK + nová 4x obsluha MKDS </t>
  </si>
  <si>
    <t>Platy zaměstnanců</t>
  </si>
  <si>
    <t>Provozní výdaje MP</t>
  </si>
  <si>
    <t>Platy zaměstnanců v pracovním poměru</t>
  </si>
  <si>
    <t>Činnost místní správy</t>
  </si>
  <si>
    <t>719 - OVV</t>
  </si>
  <si>
    <t>Platy</t>
  </si>
  <si>
    <t>Provoz MěRK</t>
  </si>
  <si>
    <t>Platy 3 zaměstnanců</t>
  </si>
  <si>
    <t>Provoz MKC</t>
  </si>
  <si>
    <t>759 - MKC</t>
  </si>
  <si>
    <t>DPĆ, DPP uzavřené tajemnicí</t>
  </si>
  <si>
    <t>Ostatní osobní výdaje - dohody prac.čin.</t>
  </si>
  <si>
    <t>DPP, DPČ uzavřené starostou</t>
  </si>
  <si>
    <t xml:space="preserve">Ostatní osobní výdaje </t>
  </si>
  <si>
    <t>Ostatní činnost pro město</t>
  </si>
  <si>
    <t>Ostatní osobní výdaje</t>
  </si>
  <si>
    <t>DPP 3 lektoři + koordinátor</t>
  </si>
  <si>
    <t>Ostaní osobní výdaje</t>
  </si>
  <si>
    <t>Cestou Sdílení</t>
  </si>
  <si>
    <t>728 - OSVZ</t>
  </si>
  <si>
    <t>DPP 4 vedoucí + zdravotník (celkem 237 hodin, 200,00 Kč/hodina</t>
  </si>
  <si>
    <t>ostatní osobní výdaje</t>
  </si>
  <si>
    <t>Terapeutický pobyt pro děti s rizikovým chováním</t>
  </si>
  <si>
    <t>DPP 4 vedoucí  (celkem 215 hodin, 200,00 Kč/hodina)</t>
  </si>
  <si>
    <t>Prázdninový sociálně rehabilitační program</t>
  </si>
  <si>
    <t>DPP, DPČ + úklid</t>
  </si>
  <si>
    <t>Odměny členům ZM</t>
  </si>
  <si>
    <t>Odměny členům zastupitelstva</t>
  </si>
  <si>
    <t>Místní zastup. orgány</t>
  </si>
  <si>
    <t>Odstupné v souvislosti s výpovědí z pracovního poměru</t>
  </si>
  <si>
    <t>Odstupné</t>
  </si>
  <si>
    <t>Refundace pro OOA (hasiči)</t>
  </si>
  <si>
    <t>Refundace</t>
  </si>
  <si>
    <t>Sociální pojištění</t>
  </si>
  <si>
    <t>24,8 % z vyplacených mezd, OON, ošatného</t>
  </si>
  <si>
    <t>24,8 % z vyplacených odměn</t>
  </si>
  <si>
    <t>25 % z mezd a DPČ</t>
  </si>
  <si>
    <t>Povinné poj. na soc.zab.</t>
  </si>
  <si>
    <t>Povinné pojistné na sociální zabezpečení</t>
  </si>
  <si>
    <t>Zdravotní pojištění</t>
  </si>
  <si>
    <t>9 % z vyplacených mezd, OON, ošatného</t>
  </si>
  <si>
    <t>9 % z vyplacenýc odměn ZM</t>
  </si>
  <si>
    <t>9 % z vyplacených odměn</t>
  </si>
  <si>
    <t>9 % z mezd a DPČ</t>
  </si>
  <si>
    <t>Povinné poj. na zdrav.zab.</t>
  </si>
  <si>
    <t>Povinné pojistné na veřejné zdravotní služby</t>
  </si>
  <si>
    <t>4,2‰</t>
  </si>
  <si>
    <t>Povinné pojištění</t>
  </si>
  <si>
    <t>4,2 promile z vyplacených platů</t>
  </si>
  <si>
    <t>Úrazové pojištění (4,2 promile)</t>
  </si>
  <si>
    <t>4,2 promile z vyplacených odměn</t>
  </si>
  <si>
    <t>4,2 ‰ z mezd a DPČ</t>
  </si>
  <si>
    <t>Ostatní povin. pojist.</t>
  </si>
  <si>
    <t>Povinné pojistné na úrazové pojištění</t>
  </si>
  <si>
    <t>Odměny pro účinkující.</t>
  </si>
  <si>
    <t>Odměny umělcům a jejich zástupcům</t>
  </si>
  <si>
    <t>Vítání slunovratu</t>
  </si>
  <si>
    <t>Odměny za užití duševního vlastnictví (OSA)</t>
  </si>
  <si>
    <t>Ostatní kultura</t>
  </si>
  <si>
    <t>Ples města Příbram</t>
  </si>
  <si>
    <t>Odměny pro účinkující na neplánovaných akcích organizovaných městem Příbram a dále povinné poplatky dle autorského zákona (OSA, Intergram, apod.).</t>
  </si>
  <si>
    <t>Odměny za užití duševního vlastnictví</t>
  </si>
  <si>
    <t>Ostatní kultura, sport, Infocentrum</t>
  </si>
  <si>
    <t>777 - OŠKS</t>
  </si>
  <si>
    <t>Tříkrálový průvod</t>
  </si>
  <si>
    <t>Novák Fest</t>
  </si>
  <si>
    <t>Příbramské kulturní léto</t>
  </si>
  <si>
    <t>Advent + vánoční trhy</t>
  </si>
  <si>
    <t>Odměny účinkujícím, poplatky dle Ochranného svazu autorského (OSA).</t>
  </si>
  <si>
    <t>Běhy města Příbram</t>
  </si>
  <si>
    <t>Čarodějnice</t>
  </si>
  <si>
    <t>Šalmaj</t>
  </si>
  <si>
    <t>Telefonní poplatky, členové ZM</t>
  </si>
  <si>
    <t>Služby telekomunikací a radiokom.</t>
  </si>
  <si>
    <t>Voda prop strážníky (barely + balená do terénu)</t>
  </si>
  <si>
    <t>Potraviny</t>
  </si>
  <si>
    <t>Pohoštění pro účinkující, drobné sladké odměny pro děti do soutěží.</t>
  </si>
  <si>
    <t>Ochranné pracovní pomůcky - doručovatelé, údržba, úklid, OŽP a ostatní dle směrnice</t>
  </si>
  <si>
    <t>Ochranné pomůcky</t>
  </si>
  <si>
    <t>4x zásahová přilba (40.000,00 Kč);  2x zásahová obuv (13.000,00 Kč); 20x zásahové rukavice pro technický zásah (27.000,00 Kč); 2x zásahový oblek (38.000,00 Kč); 2x oblek protipovodňový (32.000,00 Kč).</t>
  </si>
  <si>
    <t>783 - OOA</t>
  </si>
  <si>
    <t>Nákup a obměna lékárniček, zdravotnického materiálu v rámci MěÚ.</t>
  </si>
  <si>
    <t>Léky a zdravotnický materiál</t>
  </si>
  <si>
    <t>Veřejné služby</t>
  </si>
  <si>
    <t>Výstroj pro nové strážníky a doplnění (obnova) základního oděvu (zimní bunda reflex/černá) a bot (nové kanady)</t>
  </si>
  <si>
    <t>Prádlo oděv</t>
  </si>
  <si>
    <t>Nákup knih, předplatné tisku</t>
  </si>
  <si>
    <t>Knihy, učební pomůcky a tisk</t>
  </si>
  <si>
    <t>Knihy, tisk, zákony</t>
  </si>
  <si>
    <t>Pomůcky související přímo s realizací kulturních akcí</t>
  </si>
  <si>
    <t>Instalace označníků "ROPID" - podmínka integrace MHD, ROPID a IDSK</t>
  </si>
  <si>
    <t>Označníky ROPID</t>
  </si>
  <si>
    <t>Obnova RDST 10ks, dle pokynů BOZP doplnění šatních skříňek zbývá 15 ks (čistá/špinavá) včetně příslušenství, 10ks chytré telefony 2ks tablet, 15 ks osobních kamer, centrální tiskárna, mini tiskárny vna výzvy pro nepřítomného pachatele přestupku</t>
  </si>
  <si>
    <t>DHM</t>
  </si>
  <si>
    <t>Vybavení pro odbory a prostory MěÚ</t>
  </si>
  <si>
    <t>Drobný hmotný majetek do 40.000,- Kč</t>
  </si>
  <si>
    <t>Obměna opotřebených tiskáren + nové          80 000 Kč
Nový plotr SÚ                                              36 000 Kč
OKI tiskárna na DÚ na TP                           40 000 Kč
Mobilní telefony - obměna + nové                 80 000 Kč
Výměna 20 ks LCD 22"                               50 000 Kč
Náhrada zastaralých a rozbitých PC (30ks) 200 000 Kč
Dataprojektor (pro MKC)                              50 000 Kč</t>
  </si>
  <si>
    <t>Drobný hmotný dlouhodobý majetek</t>
  </si>
  <si>
    <t>Provozní výdaje OIT</t>
  </si>
  <si>
    <t>721 - OIT</t>
  </si>
  <si>
    <t>Drobný hmotný dl. majetek</t>
  </si>
  <si>
    <t>1x naviják přenosný (46.000,00 Kč); 1x čelisti k vyprošťovacímu zařízení (38.000,00 Kč); 1x sada ochranných štítů (4.500,00 Kč); 2x vyprošťovací nářadí Response Jack (34.000,00 Kč).</t>
  </si>
  <si>
    <t>Vybavení pro výuku na DDH 20.000,00</t>
  </si>
  <si>
    <t>Vybavení pro dětské dopravní hřiště</t>
  </si>
  <si>
    <t>Židle, flypchart, lednice, laminovačka, konvice varná, sety na sezení, atd.</t>
  </si>
  <si>
    <t>Jedná se o recepty a žádanky na návyková léčiva dle vyhlášky č. 177/2010 Sb., o způsobu předepisování léčivých přípravků, údajích uváděných na lékařském předpisu a o pravidlech používání lékařských předpisů o návykových látkách a přípravků ve znění pozdějších předpisů - dle zákona o návykových látkách a ve znění vyhlášky MZ ČR odbor zajišťuje tisk a distribuci recepturních tiskopisů na léčivé přípravky obsahující omamné látky skupiny I a psychotropní látky skupiny II (jedná se o recepty a žádanky s modrým pruhem).</t>
  </si>
  <si>
    <t>Nákup receptů a žádanek</t>
  </si>
  <si>
    <t>Recepty a žádanky</t>
  </si>
  <si>
    <t>Nákup zboží za účelem jeho dalšího prodeje v rámci Informačního centra (mapy, vizitky, turistické známky, odznaky, aj…).</t>
  </si>
  <si>
    <t>Nákup zboží</t>
  </si>
  <si>
    <t>Bezdotykové parkovací karty</t>
  </si>
  <si>
    <t>Nákup materiálu nezbytného k zajištění této akce.</t>
  </si>
  <si>
    <t>Kancelářské potřeby, čisticí prostředky na úklid,  baterie, toaletní papír, tonery, náboje 9mm Luger na cvičné střelby, ochranné pomůčky, papír, pokutové bloky, AED - elektrody, výstražné pásky, výzvy pro nepřítomného řidiče vozidla, tisk letáků   atd.</t>
  </si>
  <si>
    <t>Nákup Materiálu</t>
  </si>
  <si>
    <t>Kancelářské potřeby, úklidové prostředky, razítka, vizitky, obálky, známky na popelnice, psy, inf.systém-cedule, tiskopisy</t>
  </si>
  <si>
    <t>Nákup materiálu ke služením vozidlům - čipy, drobný materiál</t>
  </si>
  <si>
    <t>Provoz osobních automobilů</t>
  </si>
  <si>
    <t>Pytle, rukavice (Ukliďme Česko 2020), cedule zákaz skládky;</t>
  </si>
  <si>
    <t>Ochrana přírody, lesní a vodní hospoodářství</t>
  </si>
  <si>
    <t>723 - OŽP</t>
  </si>
  <si>
    <t>Na nákup dárků pro děti v dětských domovech</t>
  </si>
  <si>
    <t>Výkon SPOD - nákup dárků</t>
  </si>
  <si>
    <t>Sociální péče</t>
  </si>
  <si>
    <t>Tonery                                                                               995 000 Kč
Paměti, disky, kabely, CD, DVD, myši, klávesnice, zdroje, …150 000 Kč
Náhradní díly PC                                                                  55 000 Kč</t>
  </si>
  <si>
    <t>Materiál</t>
  </si>
  <si>
    <t>Potřebný materiál k zajištění akcí (špendlíky, bezpečnostní pásky, provaz, květiny pro účinkující, drobné věcné odměny do soutěží v rámci kulturních akcí).</t>
  </si>
  <si>
    <t>Trička pro účastníky</t>
  </si>
  <si>
    <t>Turnaj o pohár starosty</t>
  </si>
  <si>
    <t>Nákup kufříků a pomůcek pro žáky 1. tříd</t>
  </si>
  <si>
    <t>Nákup pomůcek pro 1. třídy</t>
  </si>
  <si>
    <t>Ostatní školství</t>
  </si>
  <si>
    <t>Materiál na opravy v bytech provedené údržbou OSM.</t>
  </si>
  <si>
    <t>Materiál na opravy NP provedené údržbou OSM.</t>
  </si>
  <si>
    <t>Kytice na pietní akce, věnce.</t>
  </si>
  <si>
    <t>Obnova pamětních desek v případě jejich poškození, publicita - samolepy, slavn. pásky apod.</t>
  </si>
  <si>
    <t>Žádosti o dotace, monitoring a publicita</t>
  </si>
  <si>
    <t>Drobné součástky do vozidel, autobaterie ..(45.000,00 Kč); náklady na likvidaci ropných produktů: sorbent (33.000,00 Kč).</t>
  </si>
  <si>
    <t>Nákup drobného materiálu v rámci krizového řízení a BOZP ( baterie, samolepící folie, bezpečnostní značení regálů..).</t>
  </si>
  <si>
    <t>Nákup vratných kelímků a hrnků</t>
  </si>
  <si>
    <t>Vratné kelímky/hrnky</t>
  </si>
  <si>
    <t>782 - OKM</t>
  </si>
  <si>
    <t>Nákup materiálu - účast ma veletrhu Regiontour, Holiday World, Itep Plzeň</t>
  </si>
  <si>
    <t>Veletrhy</t>
  </si>
  <si>
    <t>Obalový materiál - balící papír, dárkové tašky...</t>
  </si>
  <si>
    <t>Matrika, obřady</t>
  </si>
  <si>
    <t>Uliční cedule pro instalaci.</t>
  </si>
  <si>
    <t>Uliční cedule</t>
  </si>
  <si>
    <t>Propagační materiály</t>
  </si>
  <si>
    <t>Prevence kriminality</t>
  </si>
  <si>
    <t>Propagační materiály k akcím - programy, plakáty, fotky do kroniky</t>
  </si>
  <si>
    <t>Akce města</t>
  </si>
  <si>
    <t>Tištěné propagační materiály 150.000,00 Kč, profi fotky/video města 30.000,00 Kč</t>
  </si>
  <si>
    <t>Cestovní ruch</t>
  </si>
  <si>
    <t>nákup materiálu</t>
  </si>
  <si>
    <t xml:space="preserve">Cestou Sdílení   </t>
  </si>
  <si>
    <t>Na základě požadavku vedoucíh dle aktuálního tématu projektu</t>
  </si>
  <si>
    <t>Nákup materiálu nezbytného k zajištění této akce (např. ručníky do backsatge pro účinkující).</t>
  </si>
  <si>
    <t>Nákup adventního věnce a dalšího materiálu nezbytně nutného k zajištění této akce.</t>
  </si>
  <si>
    <t>Nákup balonků, věcných odměn a dalšího materiálu nezbytného k zajištění této akce.</t>
  </si>
  <si>
    <t>Kancelářské potřeby, eurodesky, sponky, papíry, atd.</t>
  </si>
  <si>
    <t>Nákup materiálu včetně hygienických a úkldiových prostředků</t>
  </si>
  <si>
    <t>Studená voda</t>
  </si>
  <si>
    <t>Náklady na SV dle vyúčtování 2018.</t>
  </si>
  <si>
    <t>Příbram I/105, I/107, I/108, I/19, II/41,42.</t>
  </si>
  <si>
    <t>Vodné, stočné</t>
  </si>
  <si>
    <t>Vodné, stočné, srážková voda - prostory MěÚ Příbram.</t>
  </si>
  <si>
    <t>Příbram I/121</t>
  </si>
  <si>
    <t>Zámeček - Ernestinum, Pb. I/106</t>
  </si>
  <si>
    <t>WC Obora  5.000,00 Kč, srážková voda Příbram II/326  60.000,00 Kč , kašna - TGM 14.000,00 Kč, pítka 14.000,00 Kč, kašna 17. listopadu  14.000,00 Kč, kašna Václavské nám. 14.000,00 Kč, Brod 2.000,00 Kč, srážková voda Nádražní VS 4 3.000,00 Kč, Ryneček lanová dráha 2.000,00 Kč, dopravní hřiště vodné 1.000,00 Kč, NP Žežice 1.000,00 Kč.</t>
  </si>
  <si>
    <t>Vodné, stočné a srážková voda - tělocvična, 1. pavilon, 2. pavilon - zasedací místnosti.</t>
  </si>
  <si>
    <t>Příbram VII/193</t>
  </si>
  <si>
    <t>Vodné, stočné HZ Příbram VI - Březové Hory, Lazec, Příbram V - Zdaboř, Orlov, Zavržice, Kozičín, Jerusalem 15.000,00 Kč.</t>
  </si>
  <si>
    <t>Zálohy na služby</t>
  </si>
  <si>
    <t>Náklady na teplo dle vyúčtování 2018, zvýšené o nárůst ceny.</t>
  </si>
  <si>
    <t>Teplo</t>
  </si>
  <si>
    <t>VS 5 (7. ZŠ, školní jídelna, areál býv. 5. územních jeslí = MŠ, Alternativní MŠ, MUDr. Štrobachová, GYMAT, s.r.o, Cygy, s.r.o., GYNASE, s.r.o., Pramaz, Péče, s.r.o, Diagnostický ústav, Divadlo PB sklad) 4.000.000,00 Kč, VS G  (6. ZŠ, MŠ, školní jídelna, Dětské skupiny a rehabilitační stacionář) 2.600.000,00  Kč.</t>
  </si>
  <si>
    <t>Teplo VS 5, VS G</t>
  </si>
  <si>
    <t>Tělocvična, 1. pavilon, 2. pavilon zasedací místnosti.</t>
  </si>
  <si>
    <t>Plyn</t>
  </si>
  <si>
    <t>Plyn - prostory MěÚ Příbram.</t>
  </si>
  <si>
    <t>Plyn HZ Bř. Hory, Zdaboř 120.000,00 Kč.</t>
  </si>
  <si>
    <t>Plyn na prostory MěÚ Příbram.</t>
  </si>
  <si>
    <t>El. energie - služeba AN, kamerové body MKDS včetně bodů nových, dále úsekové měření a 4x ZEUS- inteligentní ukazatel rychlosti - došlo ke zdražení při těchto odběrech a k navýšení KB na 31</t>
  </si>
  <si>
    <t>Elektrická energie</t>
  </si>
  <si>
    <t>Náklady na el.energii dle vyúčtování 2018.</t>
  </si>
  <si>
    <t>El. energie</t>
  </si>
  <si>
    <t>Elektrická energie pro prostory MěÚ Příbram.</t>
  </si>
  <si>
    <t>Elektrická energie - prostory MěÚ Příbram.</t>
  </si>
  <si>
    <t>Elektrická energie VS 5.</t>
  </si>
  <si>
    <t>Elektrická energie VS 5</t>
  </si>
  <si>
    <t>Hradební ulice 70 - 8.000,00 Kč, Příbram IV/145 - 5.000,00 Kč, WC Obora - 8.000,00 Kč, Ryneček - lanová dráha (domeček) 35.000,00 Kč, Žežice volný NP 8.000,00 Kč, květinový stánek za Sokolovnou 2.000,00 Kč, PB I/1 osvětlení kostela 34.000,00 Kč.</t>
  </si>
  <si>
    <t>Elektrická energie - tělocvična, 1. pavilon, 2. pavilon - zasedací místnosti.</t>
  </si>
  <si>
    <t>Elektrická energie HZ Orlov, HZ Zavržice, HZ Kozičín, HZ Příbram I, HZ Příbram VI - Březové Hory,  HZ Příbram V - Zdaboř 100.000,00 Kč, HZ Lazec, HZ Jerusalem 32.000,00 Kč.</t>
  </si>
  <si>
    <t>Měřiče rychlosti, blikače na přechodech, dětské dopravní hřiště 50.000,00 Kč</t>
  </si>
  <si>
    <t>NP Žežice 8.000,00 Kč</t>
  </si>
  <si>
    <t>Pevná paliva</t>
  </si>
  <si>
    <t>5 ks služebních vozidel, agregát</t>
  </si>
  <si>
    <t>PHM</t>
  </si>
  <si>
    <t>Pohonné hmoty do služebních vozidel</t>
  </si>
  <si>
    <t>Pohonné hmoty a maziva</t>
  </si>
  <si>
    <t>Pohonné hmoty</t>
  </si>
  <si>
    <t>PHM pro JSDHO.</t>
  </si>
  <si>
    <t>Pohonné hmoty na praocvní cesty</t>
  </si>
  <si>
    <t>Služby pošt</t>
  </si>
  <si>
    <t>Poštovné, pronájem frank.stroje, časová razítka, uveřejnění formuláře</t>
  </si>
  <si>
    <t>Poštovné na vyplacení vyúčtování služeb 2019.</t>
  </si>
  <si>
    <t>Zasílání poštovních zásilek, smluv a dalších duležitých materiálů</t>
  </si>
  <si>
    <t>Poštovní služby</t>
  </si>
  <si>
    <t xml:space="preserve">Bezplatné linky, služební telefony včetně datových tarifů - aplikace pro činnost MP MP MANAGER - nové smlouva 2018 - navýšení za datové služby, GPS služebních vozidel </t>
  </si>
  <si>
    <t>Služby telekomunikací</t>
  </si>
  <si>
    <t>Telefonní poplatky na základě uzavřených smluv - zaměstnanci</t>
  </si>
  <si>
    <t>Sužby telekomunikací a radiokom.</t>
  </si>
  <si>
    <t>O2 - 562,65 Kč/měs., Vodafone - 4x mobil, Internet Pb</t>
  </si>
  <si>
    <t>Připojení škol a školských zařízení, MP    738 052 Kč 
Připojení Čekanové                                     8 556 Kč 
Připojení realitky                                       42 108 Kč 
Připojení město	                                     129 104 Kč 
Připojení úsekových radarů                        43 270 Kč
Připojení MKC                                          42 108 Kč</t>
  </si>
  <si>
    <t>Služby telekomunikací a radiokomunikací</t>
  </si>
  <si>
    <t>Příbram I/106 zabezpečovací zařízení 8.500,00 Kč, Dopravní hřiště zabezpečovací zařízení 8.000,00 Kč.</t>
  </si>
  <si>
    <t>Internet - hasiči, provoz Fireport, zelená linka - pro OOA</t>
  </si>
  <si>
    <t>Pojištění akce.</t>
  </si>
  <si>
    <t>Pojištění</t>
  </si>
  <si>
    <t>Pojištění vozidel, připojištění zařízení (usekové měření)</t>
  </si>
  <si>
    <t>Zákonné a havarijní pojištění služebních vozidel</t>
  </si>
  <si>
    <t>Pojištění auta.</t>
  </si>
  <si>
    <t>Cestovní pojištění při zahraničních služebních cestách.</t>
  </si>
  <si>
    <t>Zahraničí - Zahraniční styky</t>
  </si>
  <si>
    <t>Služby peněžních ústavů</t>
  </si>
  <si>
    <t>Služby peněžního ústavu - účet FOM</t>
  </si>
  <si>
    <t>Běžné výdaje - Fond oprav a modernizace</t>
  </si>
  <si>
    <t>pojištění</t>
  </si>
  <si>
    <t xml:space="preserve">Pojistné </t>
  </si>
  <si>
    <t>Platby pojistného - majetek</t>
  </si>
  <si>
    <t>Ostatní</t>
  </si>
  <si>
    <t>Bankovní služby</t>
  </si>
  <si>
    <t>Poplatky za vedení účtu</t>
  </si>
  <si>
    <t>Služby peněžního ústavu - účet FOZ</t>
  </si>
  <si>
    <t>Běžné výdaje - Fond zápůjček</t>
  </si>
  <si>
    <t>Den Bezpečné Příbrami</t>
  </si>
  <si>
    <t>Pojištění celé akce</t>
  </si>
  <si>
    <t>pronájem prostor KD</t>
  </si>
  <si>
    <t>Nájemné</t>
  </si>
  <si>
    <t>Nájemné střelnice - cvičné střelby</t>
  </si>
  <si>
    <t>Úhrady vyplývající z uzavřených nájemních smluv 1.500.000,00 Kč.</t>
  </si>
  <si>
    <t>Nakládání s majetkem</t>
  </si>
  <si>
    <t xml:space="preserve">   PARTICIPATIVNÍ ROZPOČET</t>
  </si>
  <si>
    <t xml:space="preserve">Mobilní WC 810.000,00 Kč, Jochovič 250.000,00 Kč, parkování vláčku 40.000,00 Kč </t>
  </si>
  <si>
    <t>Celodenní pronájem nádvoří na Svaté Hoře.</t>
  </si>
  <si>
    <t>Z uvedeného prvku jsou hrazeny výhradně znalecké posudky ve věci zajišťování důkazního materiálu v řízení o přestupcích, zejména řízení vozidel pod vlivem návykových látek.</t>
  </si>
  <si>
    <t>Znalecké posudky</t>
  </si>
  <si>
    <t xml:space="preserve">711 - DÚ </t>
  </si>
  <si>
    <t>Ekonomická analýza, audit, závodní lékařská péče, smlouva pověřenec</t>
  </si>
  <si>
    <t>Konzultační a poradenské služby</t>
  </si>
  <si>
    <t>Právník 200.000,00 Kč,  znalecké posudky 50.000,00 Kč.</t>
  </si>
  <si>
    <t>Konzultační, poradenské a právní služby</t>
  </si>
  <si>
    <t>Právník, znalecké posudky.</t>
  </si>
  <si>
    <t>Lékařské prohlídky</t>
  </si>
  <si>
    <t>Vstupní periodické a další zdravovní povinné prohlídky zaměstnanců MP</t>
  </si>
  <si>
    <t>Hrazeny faktury za právní činnost pro potřeby MěÚ a za odborné konzultace dle potřeb odboru: 300.000,00 Kč JUDr. Samek; 360.000,00 Kč JUDr. Janák; 200.000,00 Kč JUDr. Dvořák; 450.000,00 Kč na služby pro OIRM, 120.000,00 Kč rezerva - odborné konzultace dle potřeb odboru, 170 000 - VŘ generální dodavatel stavby rekonstrukce aquaparku</t>
  </si>
  <si>
    <t>Právní služby, poplatky a náhrady</t>
  </si>
  <si>
    <t>784 - OPVZ</t>
  </si>
  <si>
    <t>Vyhotovení GPL (zápis staveb města - komunikace, parkoviště,…), not. zápisů a znal. posudků, které vyplynou z rozhodnutí RM, ZM a potřeb odboru 80.000,00 Kč, GPL rybníky v majetku města 203.000,00 Kč.</t>
  </si>
  <si>
    <t xml:space="preserve">Konzultační, poradenské a právní služby </t>
  </si>
  <si>
    <t>Znalecké posudky k pronájmu a prodeji NP.</t>
  </si>
  <si>
    <t>Rekvalifikační kurz nových strážníků a dále 15 strážníků stávajících (prolongace), povinné školení na odchyt zvířat (8 strážníků), školení první pomoci všichni včetně APK, školení teleskopický obušek</t>
  </si>
  <si>
    <t>Služby školení, vzdělávání</t>
  </si>
  <si>
    <t>Vstupní, průběžné, ZOZ a další školení - zaměstnanci</t>
  </si>
  <si>
    <t>Školení a vzdělávání</t>
  </si>
  <si>
    <t>Vzdělávání členů ZM v souvislosti s výkonem funkce</t>
  </si>
  <si>
    <t>Služby školení a vzdělávání</t>
  </si>
  <si>
    <t>Školení členů JSDHO (pro velitele, strojníky, dýchací technika, dopravní nehody, zdravotnické ....).</t>
  </si>
  <si>
    <t>Nastavení a zabezpečení sítě a serverů                     350 000 Kč 
Další nenasmlouvané práce                                           265 046 Kč 
Pronájem TC                                                                      2 000 000 Kč 
Bezpečnostní politika + dokumentace                       150 000 Kč 
Aktualizace a podpora programů celkem               5 269 472 Kč
                       zasílání krizových sms                                 100 000 Kč
                       Marbes - upgrade Navision                      711 480 Kč
                       YAMACO                                                              9 520 Kč
                       Kvasar                                                                  7 140 Kč
                       Marbes PROXIO                                            570 000 Kč
                       Vita                                                                    139 120 Kč
                       GEPRO                                                               236 291 Kč
                       InternetPb - www                                       405 108 Kč
                       podpora TC                                                     407 664 Kč
                       Sodat                                                                  26 775 Kč
                       aktualizace GIS Kompas (SOSH)            200 000 Kč
                       podpora Windomy SQL                             188 000 Kč
                       Inisoft                                                                 25 490 Kč
                       ICZ - eSpis                                                       150 000 Kč
                      aktualizace ROB (Marbes)                            76 230 Kč
                      Autocont - podpora IOP22                         148 236 Kč
                      ICZ podpora úřední desky                              7 000 Kč
                     podpora systémů z výzvy 28                  1 504 091 Kč
                     maintenance AutoCad                                     7 139 Kč
                     MP Manager                                                    250 000 Kč
                     provoz portálu parkování MPLA               100 188 Kč</t>
  </si>
  <si>
    <t>Zpracování dat a služby související</t>
  </si>
  <si>
    <t>Strategický plán</t>
  </si>
  <si>
    <t>Pořízení koncepcí a strategických dokumentů</t>
  </si>
  <si>
    <t>Honoráře za pronájem mobilních WC, zábran, technické služby, ozvučení, fotodokumentace a další služby nezbytně spojené s touto akcí.</t>
  </si>
  <si>
    <t>Pasport rybníků v majetku města 143.000,00 Kč.</t>
  </si>
  <si>
    <t>Stravenky pro střážníky, čistění služebních oděvů a služebních vozů, přezutí pneu, psychotesty, ověření radarů včetně úsekovky, STK vozidel, výroba nášivek apod.</t>
  </si>
  <si>
    <t>Výlep plakátů - zápisy do MŠ a ZŠ</t>
  </si>
  <si>
    <t>Státní tiskárna cenin, úklidové práce, certifikáty ČP, skartace, stravenky, přístupy k aplikacím, poplatky ČR,ČT,UPC,DEKRA, služby na objednávku - stěhování</t>
  </si>
  <si>
    <t>Monitoring,mytí</t>
  </si>
  <si>
    <t>Posudky, školení stráží, hodnocení kvality chované zvěře;</t>
  </si>
  <si>
    <t>Služby - lesní hospodářství</t>
  </si>
  <si>
    <t>Lesní hospodářství</t>
  </si>
  <si>
    <t>Rozbory vody, řešení havárií;</t>
  </si>
  <si>
    <t>Nákup služeb - vodní hospodářství</t>
  </si>
  <si>
    <t>Vodní hospodářství</t>
  </si>
  <si>
    <t xml:space="preserve">Černé skládky - 150 000,00 Kč                                                                                                                             Kampaň nakládání s odpady - 200 000,00 Kč                                                                                              Vzorky, posudky - 50 000,00 Kč                                                                                                                                                            </t>
  </si>
  <si>
    <t>Služby - odstraňování odpadů, vzorky, posudky</t>
  </si>
  <si>
    <t>Arboristické služby - 180 000,00 Kč                                                                                                                                                  Znalecké posudky - 30 000,00 Kč                                                                                                                                                                  Tahové zkoušky - 30 000,00 Kč                                                                                                                                                                   Projekt revitalizace zeleně - 200 000,00 Kč</t>
  </si>
  <si>
    <t>Nákup služeb - obnova a výsadba zeleně</t>
  </si>
  <si>
    <t>Likvidace invazních rostlin, označení památných stromů;</t>
  </si>
  <si>
    <t>Služby - závažné plevele, náhradní opatření v OP, památné stromy</t>
  </si>
  <si>
    <t xml:space="preserve">Zajištění péče bezprizorních koček - 250 000,00 Kč                                                                                            Deratizace veřejných prostranství - 100 000,00 Kč                                                                                                                                                                Monitoring a likvidace zdivočelých holubů - 50 000,00 Kč                                                                                                                                                                                                                                                   </t>
  </si>
  <si>
    <t>Služby - likvidace kadáverů, deratizace, kastrace koček</t>
  </si>
  <si>
    <t>Služby - ekologická osvěta a výchova</t>
  </si>
  <si>
    <t>Výkon SPOD - na úhradu drogového testování + úhrada poplatků u lékařů pro děti v evidenci OSPOD (psychiatrie apod.) + platba neodkladného pobytu dítěte v nemocnici před svěřením do jiné péče - dříve část hrazena z dotace OSPOD</t>
  </si>
  <si>
    <t>Služby OSPOD</t>
  </si>
  <si>
    <t>Revize el. 10.000,00 Kč, revize plynu 10.000,00 Kč, kontrola komínů 60.000,00 Kč, SEHAZ 60.000,00 Kč, kontrola kouřovodu IV/4 15.000,00 Kč, revize dveří VIII/101 15.000,00 Kč, deratizace 200.000,00 Kč, SEVA  88.000,00 Kč, výtah VI/155 55.000,00 Kč, čištění okapů a úklid sněhu 60.000,00 Kč, projekty 330.000,00 Kč.</t>
  </si>
  <si>
    <t>Úklid 55.000,00 Kč; Pošta - vyúčtování SIPO 35.000,00 Kč; SKO - 1.000,00 Kč; Monitoring auta 3.000,00 Kč; Náklady na kopírování 80.000,00 Kč; Přezutí a mytí auta 3.000,00 Kč; Revize 5.000,00; Stravenky 85.000,00 Kč.</t>
  </si>
  <si>
    <t>Služby spojené s akcemi organizovanými městem Příbram, jinde nezařazených (pietní shromáždění, apod.).</t>
  </si>
  <si>
    <t>Náklady spojené se zahraničními cestami a zahraničními delegacemi v Příbrami.</t>
  </si>
  <si>
    <t>Zajištění péče o handicapované živočichy (smlouva o vzájemné spolupráci s Ochranou fauny ČR;</t>
  </si>
  <si>
    <t>Péče o zraněné živočichy</t>
  </si>
  <si>
    <t>Znalecké posudky, projektová dokumentace, elektrorevize.</t>
  </si>
  <si>
    <t>Revitalizace zeleně - udržitelnost projektu</t>
  </si>
  <si>
    <t>Udržitelnost projektů</t>
  </si>
  <si>
    <t xml:space="preserve">Služby serveru, přenos dat - 20 000,00 Kč                                                                                                                               Opravy, servis - 30 000,00 Kč </t>
  </si>
  <si>
    <t>Digitální povodňový plán a hlásné profily - udržitelnost projektu</t>
  </si>
  <si>
    <t>Pronájem haly, dohody rozhodčích</t>
  </si>
  <si>
    <t>Preventivní prohlídky hasičů, STK vozidel JSDHO, revize dýchacích přístrojů, poplatky TV JSDHO Bř. Hory.</t>
  </si>
  <si>
    <t>Revize hasících přístrojů a vysoušečů.</t>
  </si>
  <si>
    <t>Úplná aktualizace Územně analytických podkladů pro ORP Příbram. Nákup služeb (tisky, kopie, posudky,…)</t>
  </si>
  <si>
    <t>Územně analytické podklady</t>
  </si>
  <si>
    <t>736 - SÚÚP</t>
  </si>
  <si>
    <t>Nákup služeb pro propagaci města (grafika-reklamní poutače, billboardy, participativní rozpočet, školní partic. rozpočet, mobilní platba parkovného, portál úředníka, infoservis, Kahan, výlepy, besedy s občany, farmářské trhy)</t>
  </si>
  <si>
    <t>Servis - myti a doprava vratných kelímků a hrnků</t>
  </si>
  <si>
    <t>Nákup služeb - účast na veletrhu Regiontour Brno, HW Praha, Itep Plzeň (registrační poplatky, grafika, spoluúčast)</t>
  </si>
  <si>
    <t>Zpravodaj Kahan (DTP studio, tisk, distribuce, křížovka, grafika nd rámec DTP studia, šéfredaktor, podcasty)</t>
  </si>
  <si>
    <t>Zpravodaj Kahan</t>
  </si>
  <si>
    <t>Inzerce v médiích 150.000,00 Kč, monitoring médií 58.000,00 Kč, facebook 40.000,00 Kč</t>
  </si>
  <si>
    <t>Inzerce v médiích</t>
  </si>
  <si>
    <t>Nákup grafických prací pro jiné odbory města</t>
  </si>
  <si>
    <t>Revize komínů a spal. cest 5.000,00 Kč, revize plyn. zařízení 5.000,00 Kč, revize elek. zařízení 12.000,00 Kč, elektrická zabezpečovací signalizace 3.000,00 Kč, revize a kontrola hasicích přístrojů 15.000,00 Kč.</t>
  </si>
  <si>
    <t>Elektrická zabezpečovací signalizace 35.000,00 Kč, elektrická požární signalizace Příbram I/19 - 9.000,00 Kč, datové služby pro přenos poplachu EZS 4.000,00 Kč, revize komínů a spalinových cest, odborné prohlídky, revize el. instalace, revize plyn. zařízení  (PB I/19,107,108,105, II/41,42) 100.000,00 Kč, servis výtahů Příbram I/19 - 20.000,00 Kč, svoz komunálního odpadu  (PB I/19,107,108,105, II/41,42) 51.000,00 Kč, SEHAZ revize ( PB I/105,107,108,19, PB II/41,42) 20.000,00 Kč + revize spotřebičů 65.000,00 Kč, servis klimatizace (PB I/19,108,121) 35.000,00 Kč, deratizace a dezinsekce  (PB I/19,107,108,105, II/41,42) 10.000,00 Kč.</t>
  </si>
  <si>
    <t>Svoz komunálního odpadu 22.000,00 Kč, úklid 50.000,00 Kč, čištění okapů 3.000,00 Kč, revize, kontroly, zkoušky 20.000,00 Kč, SEHAZ revize 8.000 Kč, deratizace a dezinsekce 3.000,00 Kč.</t>
  </si>
  <si>
    <t>Služby ostatní</t>
  </si>
  <si>
    <t>Revize (ČIP, Sehaz , Širl, Sůsa) 30.000,00 Kč + svoz komunálního odpadu 5.000,00 Kč,  úklid prostor MěÚ Příbram 20.000,00 Kč.</t>
  </si>
  <si>
    <t>Služby, revize, servis</t>
  </si>
  <si>
    <t>Úklid WC Obora 60.000,00 Kč, revize elektriky, plynu a hromosvodu ve volných nebyt. prostorech Příbram I/1, IV/145, VII/400 - 15.000,00 Kč, elektrická požární signalizace Příbram VII/400 - 7.000,00 Kč, revize elektriky a plynu, kontrola spalinových cest, odborné prohlídky, revize TNS, roční kontroly kotlů  v Příbrami I/1, III/163, VII/400, PB VIII/75 (VS Školní ul.), Žežice - 45.000,00 Kč, revize SEHAZ (PB I/1, III/163, IV/145, VII/400, Žežice) 15.000,00 Kč, zpracování dokumentace skutečného provedení stavby 250.000,00 Kč, zpracování energetických posudků pronajímaných budov a energetických štítků 700.000,00 Kč, deratizace a dezinsekce 15.000,00 Kč, vyklizení budov 50.000,00 Kč, platba za rozvaděč Nízkoprahové centrum Ryneček 1.000,00 Kč, pasport veřejného osvětlení 1.200.000,00 Kč, pasport elektroinstalace budov 500.000,00 Kč, výměně podružných měřičů tepla na PB VIII/131-147 - 250.000,00 Kč, Energetický management - dálkové odečty a analýzy spotřeb energií v objektech 300.000,00 Kč.</t>
  </si>
  <si>
    <t>Revize SEHAZ 2.500,00 Kč, úklid 75.000,00 Kč, tělocvična revize nářadí 2.000,00 Kč, deratizace 8.000,00 Kč, revize elektrické energie a hromosvodů 6.000,00 Kč.</t>
  </si>
  <si>
    <t>Instalace uličních cedulí.</t>
  </si>
  <si>
    <t>Pobytové náklady ( 30 osob - 4x2 dny) + nákup odborných seminářů na tyto pobyty</t>
  </si>
  <si>
    <t>nákup služeb</t>
  </si>
  <si>
    <t>Pobytové náklady (20 dětí + 5 doprovod)</t>
  </si>
  <si>
    <t>Na projekty protidrogové prevence  + preventivní přednášky zaměřené na primární prevenci na základních školách (5-9 ročník)  + spoluúčast na zavedení eletronické zabezpečení vstupu (na základě programu PK + bezpečnostních auditů)</t>
  </si>
  <si>
    <t>Poznej Příbram - digitáníl marketing 135.000,00 Kč</t>
  </si>
  <si>
    <t>Nové funkcionality webu 100.000,00 Kč, úpravy webových stránek 100.000,00 Kč</t>
  </si>
  <si>
    <t>Informační systém města</t>
  </si>
  <si>
    <t>Na základě Partnerské a licenční smlouvym které byly schváleny v RM dne 28.12.2015 (R.usn.č.1205/2015) je hrazen provoz kontaktního místa Senior Pointu Příbram a sublicence k ochranné známce Senior Point.</t>
  </si>
  <si>
    <t>Služby pro seniory</t>
  </si>
  <si>
    <t>Senior point</t>
  </si>
  <si>
    <t>Poplatky za portál CIS JR 15.000,00 Kč, zpracování úprav jízdních řádů 40.000,00 Kč, brožury jízdní řády 45.000,00 Kč</t>
  </si>
  <si>
    <t>Nákup služeb -nová MHD</t>
  </si>
  <si>
    <t>Dopravní obslužnost</t>
  </si>
  <si>
    <t>Výuka žáků ZŠ 180.000,00 Kč</t>
  </si>
  <si>
    <t>Provoz - dětské hřiště - zabezpečení výuky</t>
  </si>
  <si>
    <t>Vracení poplatků za odtahy (zákonné prokázané důvody) 40.000,00 Kč</t>
  </si>
  <si>
    <t>Odtahy</t>
  </si>
  <si>
    <t>Akce OV a SDH města 20.000,00 Kč, Divadlo patří dětem 10.000,00 Kč, Květnové oslavy, Slivice 15.000,00 Kč, dopravní soutěže 5.000,00 Kč, Prokopská pouť  10.000,00 Kč,</t>
  </si>
  <si>
    <t>Mobilní WC - zapůjčení na jednorázové akce</t>
  </si>
  <si>
    <t>Běžné prohlídky mostů 100.000,00 Kč, úpravy režimů SSZ 50.000,00 Kč, PD a studie 1.000.000,00 Kč, inženýrská činnost 350.000,00 Kč</t>
  </si>
  <si>
    <t>Služby spojené s opravami MK</t>
  </si>
  <si>
    <t>Strava (20 dětí + 4 vedoucí) + vstupné + doprava</t>
  </si>
  <si>
    <t>Honoráře za pronájem velbloudů, mobilních WC a zábran, dále za číštění kostýmů, technické služby, ozvučení, fotodokumentace a další služby nezbytně spojené s touto akcí.</t>
  </si>
  <si>
    <t>Honoráře za pronájem mobilních WC, zábran, technické služby, ozvučení, LED obrazovky, fotodokumentace a další služby nezbytně spojené s touto akcí.</t>
  </si>
  <si>
    <t>Nákup služeb  - Triklub, organizační zajištění celé akce na základě projednání V Poradě starosty v roce 2020.</t>
  </si>
  <si>
    <t>Půlmaraton, nákup ostatních služeb</t>
  </si>
  <si>
    <t>Běh města Příbram, nákup ostatních služeb</t>
  </si>
  <si>
    <t>Honoráře za pronájem mobilních WC, technické služby, ozvučení, fotodokumentace, zajištění nafukování balonků a další služby, stany, stoly.</t>
  </si>
  <si>
    <t>Nákup ostatních služeb - na první den v měsíci říjnu připadá každoročně Mezinárodní den seniorů - v roce 2020 již bude 5. ročník</t>
  </si>
  <si>
    <t>Svátek seniorů</t>
  </si>
  <si>
    <t>Moderátor, ozvučení, uzavírky aj.</t>
  </si>
  <si>
    <t xml:space="preserve">Provoz programu MPLA 100.000,00 Kč, Bezkontaktní platby parkovného 200.000,00 Kč </t>
  </si>
  <si>
    <t>Služby spojené s PA</t>
  </si>
  <si>
    <t>Odborné posudky, studie 50.000,00 Kč.</t>
  </si>
  <si>
    <t>Opravy soch v majetku města</t>
  </si>
  <si>
    <t>Propagace akcí - tisk plakátů, billboardu, inzerce, facebook reklama, online reklama, grafika, stravenky,monitoring služ.vozidel, ostatní služby na zakázku</t>
  </si>
  <si>
    <t xml:space="preserve">Opravy MKDS, napojení el. Energie a servis - úsekovky a ZEUS, PCO servis, služební vozidla servi, servis RDST, </t>
  </si>
  <si>
    <t>Opravy a Udržování</t>
  </si>
  <si>
    <t>Opravy a údržba zařízení, výměna podlahových krytin, malování prostor v budovách MěÚ</t>
  </si>
  <si>
    <t>Opravy a udržování služebních vozidel, prohlídky, STK</t>
  </si>
  <si>
    <t>Opravy kopírek a tiskáren</t>
  </si>
  <si>
    <t>PB I/15-18 výměna stoupaček 1.400.000,00 Kč; PB I/69 - 22 bytů 5.100.000,00 Kč; PB I/101 malování 50.000,00 Kč, výměna oken v bytech 50.000,00 Kč; PB III/143 rekonstrukce koupelny (5 bytů) 1.150.000,00 Kč, PB IV/5 byty zed. opravy 300.000,00 Kč, výměna top. těles 500.000,00 Kč; PB VII/193 výměna plyn. kotle 70.000,00 Kč, PB VIII/100-102 oprava koupelen a WC 1.000.000,00 Kč; PB III/100/17 250.000,00 Kč; Vodoměry  516.000,00 Kč; Ostatní opravy 2.000.000,00 Kč.</t>
  </si>
  <si>
    <t>Opravy a udžování</t>
  </si>
  <si>
    <t>PB I/100 odvlhčení vnitř.stěn 100.000,00 Kč; PB I/101 odvlhčení vnitř.stěn 50.000,00 Kč; PB I/129 rozvody, toaleta, izolace 600.000,00 Kč; PB IV/5 výměna 1ks dveří 50.000,00 Kč; PB VIII/112 zednické práce, výmalba, podlahy 250.000,00 Kč; ostatní opravy  - havárie 160.000,00 Kč.</t>
  </si>
  <si>
    <t>Opravy auta a přístrojů</t>
  </si>
  <si>
    <t>Údržba a oprava vozidel a člunu JSDHO.</t>
  </si>
  <si>
    <t>Oprava hasicích přístrojů v rámci JSDHO.</t>
  </si>
  <si>
    <t>údržba a drobné úpravy (paušál) 800.000,00 Kč, velké opravy, výměna žárovek v návěstidlech 1.000.000,00 Kč, havárie 250.000,00 Kč</t>
  </si>
  <si>
    <t>Výspravy MK po zimě 2.000.000,00 Kč, opravy a údržba součástí a příslušenství MK 800.000,00 Kč</t>
  </si>
  <si>
    <t xml:space="preserve">aktualizace stávajícího,přechodné 600.000,00 Kč, vodorovné  600.000,00 Kč, opravy měřičů (KÚ-smlouva) 200.000,00 Kč,ostatní značení 300.000,00 Kč </t>
  </si>
  <si>
    <t>Stalingrad III.etapa 1.000.000,00 Kč, Hradební 200.000,00 Kč,  Průmysl kamene 100.000,00 Kč, Čs.armády 200.000,00 Kč, Žižkova 700.000,00 Kč, Březové Hory 3.ZŠ 100.000,00 Kč, J.A.Alise (parkoviště Atol) 200.000,00 Kč,</t>
  </si>
  <si>
    <t>Opravy chodníků</t>
  </si>
  <si>
    <t xml:space="preserve">OV Kozičín - výspravy komunikací 1.000.000,00 Kč, OV Březové Hory - Pod  Kovárnami 250.000,00 Kč, Na Leštině + okolí 2.500.000,00 Kč, Čechovská 1.500.000,00 Kč, OV Jesenice - oprava komunikace 500.000,00 Kč, OV Březové Hory - Nad Litavkou 300.000,00 Kč,  Mánesova 1.000.000,00 Kč,Březohorská 1.000.000,00 Kč, Jiráskovy sady - parkoviště 200.000,00 Kč,  Jana Drdy 2.450.000,00 Kč, </t>
  </si>
  <si>
    <t>Souvislé opravy MK</t>
  </si>
  <si>
    <t>Dokončení zbývajících částí rekonstrukce dle aktualizované PD (10.900.000,00 Kč). Úprava a doplnění řídícího systému a telemetrické zařízení (300.000,00 Kč). Doplnění zabezpečovacího systému na PCO (120.000,00 Kč).</t>
  </si>
  <si>
    <t xml:space="preserve">Závazek z r. 2018 - oprava opěrnýczh zdí - Husova ul, Příbram VI - Březové Hory, část 1 a 3 podle uzavřené SoD č. 1160/OIRM/2018, schválené RM dne 22.10.2018, č. usn. 1077/2018 . </t>
  </si>
  <si>
    <t>Opravy soch v majetku města (památník Svobody Příbram I, Tyršova ul. 600.000,00 Kč, ostatní 100.000,00 Kč).</t>
  </si>
  <si>
    <t>Oprava stávajících přechodů</t>
  </si>
  <si>
    <t>Přechody pro chodce - oprava</t>
  </si>
  <si>
    <t>Šemberova,Orlov, K Dolu Anna, Veselého rytířstva, hotel Minerál okolí</t>
  </si>
  <si>
    <t>zatím nespecifikováno</t>
  </si>
  <si>
    <t>Drobné práce - zalištování, oprava dveří, atd.</t>
  </si>
  <si>
    <t>Opravy a udržování včetně služebního automobilu</t>
  </si>
  <si>
    <t>Antivirus ESET 240 licencí                        95 000 Kč 
Antivirus ESET na EXCHANGE                 34 000 Kč 
Úpravy úkolovníku                                     30 000 Kč 
Rozšíření mobilní aplikace                        100 000 Kč</t>
  </si>
  <si>
    <t>Programové vybavení do Kč 60.000,--</t>
  </si>
  <si>
    <t>Licence forenzního modulu CertionVIS pro MKDS</t>
  </si>
  <si>
    <t>Programové vybavení</t>
  </si>
  <si>
    <t>Služební cesty na školení</t>
  </si>
  <si>
    <t>Cestovné</t>
  </si>
  <si>
    <t>Zaměstnanci - pracovní cesty</t>
  </si>
  <si>
    <t>Cestovné vyplacené členům ZM při služebních cestách</t>
  </si>
  <si>
    <t>Cestovné vyplácené v případě služebních cest DPČ, DPP</t>
  </si>
  <si>
    <t>Cestovní náhrady při zahraničních služebních cestách dle zákoníku práce.</t>
  </si>
  <si>
    <t>Ubytování na veletrzích</t>
  </si>
  <si>
    <t>Ubytování</t>
  </si>
  <si>
    <t>Potraviny/pohoštění</t>
  </si>
  <si>
    <t>Fond tajemnice, OŠKS, OOA</t>
  </si>
  <si>
    <t>Pohoštění</t>
  </si>
  <si>
    <t>Pohoštění pro jednání vedení města, RM, návštěvy</t>
  </si>
  <si>
    <t>719 - OVv</t>
  </si>
  <si>
    <t>Pohoštění a stravování zahraničních delegací při návštěvě v Příbrami.</t>
  </si>
  <si>
    <t>Setkání strážníků se starostou a PČR a IZS</t>
  </si>
  <si>
    <t>Občerstvení účinkujícím dětem při vítání občánků a jiných slavnostních obřadech.</t>
  </si>
  <si>
    <t>Nákup ovoce k rozdávání dětem. Pohoštění pro účinkující.</t>
  </si>
  <si>
    <t>Občerstvení pro účinkující, odměny pro děti do soutěží.</t>
  </si>
  <si>
    <t>Potraviny/Pohoštění</t>
  </si>
  <si>
    <t>Pohoštění pro účinkující, drobné sladké odměny pro děti do soutěží, chleba, hořčice, kečup.</t>
  </si>
  <si>
    <t>Pohoštění, odměny pro děti</t>
  </si>
  <si>
    <t>Oběd, svačiny a pití pro účastníky a dobrovolníky akce</t>
  </si>
  <si>
    <t>pohoštění</t>
  </si>
  <si>
    <t>Pohoštění při jednáních v MKC</t>
  </si>
  <si>
    <t xml:space="preserve">Pohoštění </t>
  </si>
  <si>
    <t>Školení dovednostní souvisejících s produkční, marketingovou a grafickou prací</t>
  </si>
  <si>
    <t>Ošatné zaměstnancům dle směrnice</t>
  </si>
  <si>
    <t>Ostatní nákupy - ošatné</t>
  </si>
  <si>
    <t>Doplatek z vyúčtování služeb - ubytovna 150.000,00 Kč, volné byty 250.000,00 Kč, dlužníci - 150.000,00 Kč.</t>
  </si>
  <si>
    <t>Volné byty, neplatiči</t>
  </si>
  <si>
    <t>Ošatné</t>
  </si>
  <si>
    <t>Doplatek z vyúčtování služeb za volné nebytové prostory.</t>
  </si>
  <si>
    <t>Volné nebytové prostory</t>
  </si>
  <si>
    <t>Členský příspěvek</t>
  </si>
  <si>
    <t>Asociace turistickcýh center</t>
  </si>
  <si>
    <t>Příspěvky</t>
  </si>
  <si>
    <t>Sdružení obcí, měst a dalších právnických osob Čech nad zlato</t>
  </si>
  <si>
    <t>Vyúčtování služeb NP.</t>
  </si>
  <si>
    <t xml:space="preserve">Členský příspěvek SMO, Sdružení tajemníků městských a obecních úřadů ČR </t>
  </si>
  <si>
    <t>Svaz měst a obcí</t>
  </si>
  <si>
    <t>Společnost pro zahradní a krajinářskou tvorbu</t>
  </si>
  <si>
    <t>Turistická oblast Brdy a Podbrdsko, z.s.</t>
  </si>
  <si>
    <t>Ošatné, dálniční známka, pojistné vozidla</t>
  </si>
  <si>
    <t>Ostatní nákupy jinde nezařazené</t>
  </si>
  <si>
    <t>Z uvedeného prvku jsou hrazeny příspěvky do fondu oprav a zálohy na služby zasílané obstaravatelské kanceláři za městské byty v prodaných domech.</t>
  </si>
  <si>
    <t>Příspěvek do fondu oprav</t>
  </si>
  <si>
    <t>Z uvedeného prvku jsou hrazeny příspěvky do fondu oprav a zálohy na služby zasílané obstaravatelské kanceláři za městské nebytové prostory v prodaných domech.</t>
  </si>
  <si>
    <t>Hrazeny soudní poplatky, svědečné, náhrady ze soudních sporů.</t>
  </si>
  <si>
    <t>Soudní poplatky a náhrady</t>
  </si>
  <si>
    <t>Bezesmluvní užívání ostatní žadatelé 200.000,00 Kč.</t>
  </si>
  <si>
    <t>Bezesmluvní užívání</t>
  </si>
  <si>
    <t>Vyrovnáíní 2019 2.600.000,00 Kč, zálohy dotací 2020 26.400.000,00 Kč</t>
  </si>
  <si>
    <t>Dotace MHD</t>
  </si>
  <si>
    <t>Školní autobusy 450.000,00 Kč, provoz turistického vláčku 150.000,00 Kč, kyvadlová doprava 30.000,00 Kč</t>
  </si>
  <si>
    <t>Ostatní dopravní obslužnost</t>
  </si>
  <si>
    <t>Věcné dary pro zahraniční delegace při návštěvě v Příbrami a pro výjezdy do zahraničí.</t>
  </si>
  <si>
    <t>Věcné dary</t>
  </si>
  <si>
    <t>Dárkové balíčky - životní jubilea, květinové dary, Janského plaketa.</t>
  </si>
  <si>
    <t>Věcné dary - propagační předměty 50.000,00 Kč, řezané květiny 10.000,00 Kč</t>
  </si>
  <si>
    <t>Květiny pro ředitele příspěvkových organizací vč. škol a školských zařízení, významná jubilea, významné úspěchy, dary pro účinkující.</t>
  </si>
  <si>
    <t>Dary</t>
  </si>
  <si>
    <t>Poháry, medaile, odměny pro vítěze</t>
  </si>
  <si>
    <t>Podpora projektu Příběhy našich sousedů pro Post Bellum, o.p.s., IČO: 26548525</t>
  </si>
  <si>
    <t>Obecně prospěšné společnosti</t>
  </si>
  <si>
    <t>Příspěvky - ostatní</t>
  </si>
  <si>
    <t>Programové dotace pro SDH v rámci města Příbram.</t>
  </si>
  <si>
    <t>Podpora činnosti SDH</t>
  </si>
  <si>
    <t>Programové dotace pro SDH</t>
  </si>
  <si>
    <t>ZM dne 11.09.2017, Uns.č.799/2017/ZM pro Dvořákovo Příbramsko, z.ú., IČO:04288254.</t>
  </si>
  <si>
    <t>Dvořákovo Příbramsko, z.ú.</t>
  </si>
  <si>
    <t>Okresní soud Příbram</t>
  </si>
  <si>
    <t>Svazek obcí pro VaK</t>
  </si>
  <si>
    <t>Dobrovolný svazek obcí ORP Příbram IČO: 04513151=20.000,00 Kč, Svazek obcí Podbrdského regionu IČO: 48954284=10.000,00 Kč</t>
  </si>
  <si>
    <t>Dobrovolné svazky</t>
  </si>
  <si>
    <t>Jungmannova 416, Příbram III</t>
  </si>
  <si>
    <t>MŠ V Zahradě - neinvestiční příspěvek</t>
  </si>
  <si>
    <t>Příspěvek od zřizovatele</t>
  </si>
  <si>
    <t>788 - ŠŠZ</t>
  </si>
  <si>
    <t>Balbínova 328, Příbram II</t>
  </si>
  <si>
    <t>ZŠ pod Svatou Horou  - neinvestiční příspěvek</t>
  </si>
  <si>
    <t>Školní 75, Příbram VIII</t>
  </si>
  <si>
    <t>ŠJ Školní - neinvestiční příspěvek</t>
  </si>
  <si>
    <t>Krátká 351, Příbram III</t>
  </si>
  <si>
    <t>ZUŠ A. Dvořáka</t>
  </si>
  <si>
    <t>Neinvestiční příspěvek - divadlo</t>
  </si>
  <si>
    <t>Příspěvky zřizovatele</t>
  </si>
  <si>
    <t>778 - DAD</t>
  </si>
  <si>
    <t>Neinvestiční příspěvky</t>
  </si>
  <si>
    <t>780 - KJD</t>
  </si>
  <si>
    <t>779 - GFD</t>
  </si>
  <si>
    <t>Neinvestiční příspěvek</t>
  </si>
  <si>
    <t xml:space="preserve">Příspěvky zřizovatele </t>
  </si>
  <si>
    <t>739 - TS</t>
  </si>
  <si>
    <t>781 - SZM</t>
  </si>
  <si>
    <t>Ondrákova 280, Příbram II</t>
  </si>
  <si>
    <t>MŠ Kličkova vila  - neinvestiční příspěvek</t>
  </si>
  <si>
    <t>Okružní 200, Příbram VII</t>
  </si>
  <si>
    <t>MŠ Klubíčko  - neinvestiční příspěvek</t>
  </si>
  <si>
    <t>Kutnohorská 101, Příbram VII</t>
  </si>
  <si>
    <t>MŠ Perníková chaloupka  - neinvestiční příspěvek</t>
  </si>
  <si>
    <t>28. října 55, Příbram VII</t>
  </si>
  <si>
    <t>MŠ 28. října - neinvestiční příspěvek</t>
  </si>
  <si>
    <t>Bratří Čapků 278, Příbram VII</t>
  </si>
  <si>
    <t>MŠ Bratří Čapků - neinvestiční příspěvek</t>
  </si>
  <si>
    <t>Hradební 66, Příbram I</t>
  </si>
  <si>
    <t>MŠ Pohádka  - neinvestiční příspěvek</t>
  </si>
  <si>
    <t>Jana Drdy 496, Příbram VII</t>
  </si>
  <si>
    <t>MŠ Jana Drdy  - neinvestiční příspěvek</t>
  </si>
  <si>
    <t>Jungmannova 91, Příbram III</t>
  </si>
  <si>
    <t>MŠ Jungmannova  - neinvestiční příspěvek</t>
  </si>
  <si>
    <t>Školní 131, Příbram VIII</t>
  </si>
  <si>
    <t>MŠ Školní  - neinvestiční příspěvek</t>
  </si>
  <si>
    <t>nám. Dr. Josefa Theurera 262, Příbram II</t>
  </si>
  <si>
    <t>MŠ pod Svatou Horou  - neinvestiční příspěvek</t>
  </si>
  <si>
    <t>Školní 143, Příbram VIII</t>
  </si>
  <si>
    <t>MŠ Alternativní  - neinvestiční příspěvek</t>
  </si>
  <si>
    <t>Fibichova 272, Příbram II</t>
  </si>
  <si>
    <t>MŠ Rybička  - neinvestiční příspěvek</t>
  </si>
  <si>
    <t>Prokopská 337, Příbram VI - Březové Hory</t>
  </si>
  <si>
    <t>ZŠ Březové Hory  - neinvestiční příspěvek</t>
  </si>
  <si>
    <t>Jiráskovy sady 273, Příbram II</t>
  </si>
  <si>
    <t>ZŠ Jiráskovy sady  - neinvestiční příspěvek</t>
  </si>
  <si>
    <t>28. října 1, Příbram VII</t>
  </si>
  <si>
    <t>ZŠ 28. října  - neinvestiční příspěvek</t>
  </si>
  <si>
    <t>Bratří Čapků 279, Příbram VII</t>
  </si>
  <si>
    <t>ZŠ Bratří Čapků  - neinvestiční příspěvek</t>
  </si>
  <si>
    <t>ZŠ Školní  - neinvestiční příspěvek</t>
  </si>
  <si>
    <t>Hornická 327, Příbram II</t>
  </si>
  <si>
    <t>Waldorfská škola (MŠ, ZŠ, SŠ)  - neinvestiční příspěvek</t>
  </si>
  <si>
    <t>K Zátiší 274, Příbram II</t>
  </si>
  <si>
    <t>ŠJ K Zátiší - neinvestiční příspěvek</t>
  </si>
  <si>
    <t>nám. T.G.Masaryka 155, Příbram I</t>
  </si>
  <si>
    <t>ZUŠ nám. T.G. Masaryka</t>
  </si>
  <si>
    <t>Neinvestiční příspěvek - likvidace KO</t>
  </si>
  <si>
    <t>Opravy EHP/Norska CZ 0042</t>
  </si>
  <si>
    <t>Neinvestiční příspěvek - ZŠ Jiráskovy sady</t>
  </si>
  <si>
    <t>Neinvestiční příspěvek od zřizovatele</t>
  </si>
  <si>
    <t>787 - CSZS</t>
  </si>
  <si>
    <t xml:space="preserve">Podpora projektu A3V pro VISK, p.o. IČ: 00641111 na základě Smlouvy o sppolupráci </t>
  </si>
  <si>
    <t>Cizí příspěvkové organizace</t>
  </si>
  <si>
    <t>kolky na zkoušky a zbrojní průkazy</t>
  </si>
  <si>
    <t>Nákup cenin</t>
  </si>
  <si>
    <t>Kolky</t>
  </si>
  <si>
    <t>Pro potřeby katastrálního úřadu - výkup, směna, pro potřeby MěÚ - soudy, KÚ, FÚ 20.000,00 Kč, rybníky v majetku města 23.000,00 Kč.</t>
  </si>
  <si>
    <t xml:space="preserve">Nákup kolků </t>
  </si>
  <si>
    <t>Dálniční známky, silniční daň</t>
  </si>
  <si>
    <t>Platby DPH, za odnětí zemědělské půdy</t>
  </si>
  <si>
    <t>Nabývací tituly 5.000,00 Kč.</t>
  </si>
  <si>
    <t xml:space="preserve">Poplatky KÚ </t>
  </si>
  <si>
    <t>Přenesená daňová povinnost DPH.</t>
  </si>
  <si>
    <t>Náhrada mezd v době nemoci</t>
  </si>
  <si>
    <t>Vysoký počet pracovních úrazů</t>
  </si>
  <si>
    <t>Dávky - dočasná pracovní neschopnost</t>
  </si>
  <si>
    <t>Dávky v případě pracovní neschopnosti na základě dohod</t>
  </si>
  <si>
    <t>Náhrady mezd v době nemoci</t>
  </si>
  <si>
    <t>Dávky - dočasná pracovní neschopnost uvolněných členů ZM</t>
  </si>
  <si>
    <t>Náhrada mezd v době nemoci - ZM</t>
  </si>
  <si>
    <t>Finanční příspěvek předsedům osadních výborů</t>
  </si>
  <si>
    <t>Osadní výbory (celkem)</t>
  </si>
  <si>
    <t>Dotace poskytnuté na základě vyhlášeného programu a Pravidel pro poskytování dotací a NFV z rozpočtu města Příbram č.2/2018.</t>
  </si>
  <si>
    <t>Podpora-REPREZENTANT ĆR</t>
  </si>
  <si>
    <t>Programové dotace</t>
  </si>
  <si>
    <t>Ostatní neinvestiční transfery zaměstnancům ze Sociálního fondu</t>
  </si>
  <si>
    <t>Příspěvek dle Směrnice č. 4/2005</t>
  </si>
  <si>
    <t>Běžné výdaje - Sociální fond</t>
  </si>
  <si>
    <t>794 - FS</t>
  </si>
  <si>
    <t>Neinvestiční půjčené prostředky obyvatelstvu</t>
  </si>
  <si>
    <t>Plánované neinvestiční zápůjčky obyvatelstvu</t>
  </si>
  <si>
    <t>V případě, že pozůstalí ze závažných sociálních a osobních důvodů nejsou schopni zajistit pohřbení zemřelého, pohřeb (sociální) zajistí obec v souladu se zákonem č. 256/2001 Sb., o pohřebnictví, ve znění pozdějších předpisů, vyhlášky ministerstva zdravotnictví č. 19/1988 Sb., o postupu při úmrtí a pohřebnictví, ve znění pozdějších předpisů. Sociální pohřeb zajišťuje obec, na jejímž území k úmrtí došlo.</t>
  </si>
  <si>
    <t>Výdaje za náhrady za nezpůsobenou újmu                       (sociální pohřby)</t>
  </si>
  <si>
    <t>KÚ, OPZ</t>
  </si>
  <si>
    <t xml:space="preserve">Transfery neinvestiční </t>
  </si>
  <si>
    <t xml:space="preserve">Inkluze, šablony atd. </t>
  </si>
  <si>
    <t xml:space="preserve">Předpoklad </t>
  </si>
  <si>
    <t xml:space="preserve">Chytrá Příbram, Efektivní úřad 2. etapa, MAP II ORP PB, Inkluze atd. </t>
  </si>
  <si>
    <t>Zpracování plánu ÚSES pro ORP Příbram (přidělena dotace)                            - 297 900,00 Kč                                                                                                                             Pasport a inventarizace zeleně (přidělena dotace) - 2 000 000,00 Kč                                                                                           Revitalizace zeleně (bude se žádat o dotaci) - 1 000 000,00 Kč</t>
  </si>
  <si>
    <t>Projektová rezerva</t>
  </si>
  <si>
    <t>MK, KÚ</t>
  </si>
  <si>
    <t>Rezerva pro neplánované akce.</t>
  </si>
  <si>
    <t xml:space="preserve">KÚ </t>
  </si>
  <si>
    <t xml:space="preserve">780 - KJD </t>
  </si>
  <si>
    <t>Rezerva starosty</t>
  </si>
  <si>
    <t>Rezerva na nepředvídané výdaje vč. investičních</t>
  </si>
  <si>
    <t>Dosud neznámé náklady</t>
  </si>
  <si>
    <t>rezerva</t>
  </si>
  <si>
    <t>Program je zaměřen na podporu činnosti poskytovatelů sociálních služeb, sdružení zdravotně postižených se sídlem v Příbrami, organizací sdružujících seniory, handicapované občany nebo jiné subjekty, které nejsou založeny za účelem podnikání a poskytují sociální služby nebo aktivity, a to na jednorázové či kontinuální periodické činnosti a služby, které jsou místního nebo regionálního významu a realizují se na území města Příbram.</t>
  </si>
  <si>
    <t>Podpora - SOCIÁLNÍ</t>
  </si>
  <si>
    <t xml:space="preserve">Program je zaměřen na podporu činnosti poskytovatelů zdravotních služeb, sdružení zdravotně postižených se sídlem v Příbrami, organizací sdružujících seniory a další subjekty, které nejsou založeny za účelem podnikání a poskytují zdravotní služby, na jednorázové či kontinuální periodické činnosti a služby, které jsou místního nebo regionálního významu a realizují se na území města Příbram, a které přispívají k rozvoji zdravotních služeb pro občany města Příbram. </t>
  </si>
  <si>
    <t>Podpora - ZDRAVOTNICTVÍ</t>
  </si>
  <si>
    <t>Podpora-KULTURA</t>
  </si>
  <si>
    <t>Podpora-VRCHOLOVÝ A VÝKONNOSTNÍ SPORT</t>
  </si>
  <si>
    <t>Podpora-ČINNOST SPORTOVNÍCH ORGANIZACÍ</t>
  </si>
  <si>
    <t>Podpora-JEDNORÁZOVÉ SPORTOVNÍ AKCE</t>
  </si>
  <si>
    <t>Podpora-ZAHRANIČÍ</t>
  </si>
  <si>
    <t>Podpora-PAMÁTKY MÍSTNÍHO VÝZNAMU</t>
  </si>
  <si>
    <t>Dotace z rozpočtu města Příbram (Pravidla pro poskytování dotací a návratných finančních výpomocí z rozpočtu města);</t>
  </si>
  <si>
    <t>Podpora - životní prostředí</t>
  </si>
  <si>
    <t>Podpora - VÝCHOVA A VZDĚLÁVÁNÍ</t>
  </si>
  <si>
    <t>Různé projekty, žádosti o dotace + publicita - nové projekty (OPVVV - 200.000,00 Kč; OPZ - 200.000,00 Kč)</t>
  </si>
  <si>
    <t xml:space="preserve">Rezerva pro zajištění přípravy na krizová opatření.     </t>
  </si>
  <si>
    <t>Nespecifikované rezervy</t>
  </si>
  <si>
    <t>Krizové řízení</t>
  </si>
  <si>
    <t>Rezerva města</t>
  </si>
  <si>
    <t>Dotace na krytí momentální, nepředvídatelné situace žadatelů.</t>
  </si>
  <si>
    <t>Individuální dotace</t>
  </si>
  <si>
    <t>Finanční prostředky budou použity na úhradu školních a mimoškolních činností pro talentované děti ze sociálně slabých rodin.</t>
  </si>
  <si>
    <t>Podpora pro talentované děti</t>
  </si>
  <si>
    <t>Rezerva na participativní rozpočet</t>
  </si>
  <si>
    <t>Rezerva 1 místostarosty</t>
  </si>
  <si>
    <t>Rezerva místostrosty</t>
  </si>
  <si>
    <t>Rezerva pro případ krizového stavu dle zák. č. 240/2000 Sb., krizový zákon. (řešení krizových situací a odstraňování jejich následků).</t>
  </si>
  <si>
    <t>Rezerva na řešení krizových opatření</t>
  </si>
  <si>
    <t>Dohoda o změně hranic obcí Příbram x Háje č. 849/OPVZ/2017. Dle dohody bude vždy ke 30. 6. kalendářního roku vyplacena finanční kompenzace za snížení výnosu daně z nemovitých věcí za předchozí kalendářní rok ve výši 100.000,00 Kč.</t>
  </si>
  <si>
    <t>Ostatní výdaje</t>
  </si>
  <si>
    <t>Safetica 6 Full na 3 roky pro 230 uživatelů    1 274 735 Kč
propojení DSA/Gemos s Českou poštou           60 000 Kč</t>
  </si>
  <si>
    <t>Investiční výdaje a výdaje související</t>
  </si>
  <si>
    <t>Dopravy, parkování</t>
  </si>
  <si>
    <t>Generely</t>
  </si>
  <si>
    <t>Změna č. 1 ÚP Příbram</t>
  </si>
  <si>
    <t>Územní plán - projektová dokumentace</t>
  </si>
  <si>
    <t>Investiční nákupy a výdaje související - ÚP</t>
  </si>
  <si>
    <r>
      <t>Vypracování projektové dokumentace - zkapacitnění vodojemu v Orlově z 50 m</t>
    </r>
    <r>
      <rPr>
        <vertAlign val="superscript"/>
        <sz val="10"/>
        <rFont val="Arial"/>
        <family val="2"/>
        <charset val="238"/>
      </rPr>
      <t>3</t>
    </r>
    <r>
      <rPr>
        <sz val="10"/>
        <rFont val="Arial"/>
        <family val="2"/>
        <charset val="238"/>
      </rPr>
      <t xml:space="preserve"> na 200 m</t>
    </r>
    <r>
      <rPr>
        <vertAlign val="superscript"/>
        <sz val="10"/>
        <rFont val="Arial"/>
        <family val="2"/>
        <charset val="238"/>
      </rPr>
      <t>3</t>
    </r>
    <r>
      <rPr>
        <sz val="10"/>
        <rFont val="Arial"/>
        <family val="2"/>
        <charset val="238"/>
      </rPr>
      <t>.</t>
    </r>
  </si>
  <si>
    <t>PB I/100 - toalety, TDI 500.000,00 Kč, PB VIII/112/702 - rekonstrukce NP 200.000,00 Kč.</t>
  </si>
  <si>
    <t>Monitoring</t>
  </si>
  <si>
    <t>Stavby - plocha na nádoby na tříděný odpad</t>
  </si>
  <si>
    <t>Monitoring a publicita</t>
  </si>
  <si>
    <t>1.ZŠ parkování 500.000,00 Kč, Mariánské údolí - rozšíření parkovacích míst 3.000.000,00 Kč</t>
  </si>
  <si>
    <t>Parkovací plochy</t>
  </si>
  <si>
    <t xml:space="preserve">PB I/69 - SO2, fasáda, lodžie, střecha - část - 6.000.000,00 Kč, TDI 40.000,00 Kč; PB IV/5 bybudování nových buněk 800.000,00 Kč, PB VI/155 modernizace zařízení kotelny 1.230.000,00 Kč. </t>
  </si>
  <si>
    <t>Nové čekárny 500.000,00 Kč, autobusový záliv Čs.armády 1.000.000,00 Kč</t>
  </si>
  <si>
    <t>Orientační systém města (rozcestníky, informační tabule)</t>
  </si>
  <si>
    <t>Informační nosič</t>
  </si>
  <si>
    <t>Publicita</t>
  </si>
  <si>
    <t>Domovní ČOV (Čistírny odpadních vod)</t>
  </si>
  <si>
    <t>Výkup staveb (komunikace) 5.000,00 Kč.</t>
  </si>
  <si>
    <t>Výkup staveb</t>
  </si>
  <si>
    <t>Měřiče rychlosti 400.000,00 Kč, systém detekce vstupu na přechod, osvětlení, zajížděcí sloupky 1.000.000,00 Kč</t>
  </si>
  <si>
    <t>Bezpečnostní prvky</t>
  </si>
  <si>
    <t xml:space="preserve">Rozšíření MKDS o 4-6 kamerových bodů, 2x Zeus, 2x úsekový měřič rychlosti nebo 1x mobilní zařízení, dohledové centrum MKDS, ústředna linka 156, 3x PC stálá služba, přestupky a DERIC, 3 ks kamer do služebních vozidel </t>
  </si>
  <si>
    <t>Rotomaty pro OOA</t>
  </si>
  <si>
    <t>Stroje, přístroje a zařízení</t>
  </si>
  <si>
    <t>Investiční nákupy</t>
  </si>
  <si>
    <t>PB III/143 dokončení 1.260.000,00 Kč, TDI 60.000,00 Kč; PB IV/5 - PD na osobní výtah 100.000,00 Kč</t>
  </si>
  <si>
    <t>Výtahy</t>
  </si>
  <si>
    <t>Parkovací automaty, závory 2.000.000,00 Kč</t>
  </si>
  <si>
    <t>Dotace CEZ - vybudování osvětlední přechodu v  ulici Čs. armády</t>
  </si>
  <si>
    <t>Projekt "Oranžový přechod v ulici Čs. armády"</t>
  </si>
  <si>
    <t>Nákup nových službních vozidel pro MěÚ (pro OIRM údržbu, OŽP, SOSH)</t>
  </si>
  <si>
    <t>Dopravní prostředky - nákup</t>
  </si>
  <si>
    <r>
      <rPr>
        <u/>
        <sz val="10"/>
        <rFont val="Arial"/>
        <family val="2"/>
        <charset val="238"/>
      </rPr>
      <t>Schválené záměry výkupu:</t>
    </r>
    <r>
      <rPr>
        <sz val="10"/>
        <rFont val="Arial"/>
        <family val="2"/>
        <charset val="238"/>
      </rPr>
      <t xml:space="preserve">
p. Melichar výkup pozemku p.č. 4407/2 k.ú. Příbram 10.250,00 Kč, parkoviště Ryneček 120.200,00 Kč, Státní statek Jeneč, s.p. v likvidaci výkup p.č. 801/1,k.ú. Lazec 6.776,00 Kč, p. Halmoši výkup části pozemku p. č. 515/199 203.000,00 Kč. 
</t>
    </r>
    <r>
      <rPr>
        <u/>
        <sz val="10"/>
        <rFont val="Arial"/>
        <family val="2"/>
        <charset val="238"/>
      </rPr>
      <t>V řešení:</t>
    </r>
    <r>
      <rPr>
        <sz val="10"/>
        <rFont val="Arial"/>
        <family val="2"/>
        <charset val="238"/>
      </rPr>
      <t xml:space="preserve">
ČR UZSVM výkup pozemků p. č. 677/6, 677/7 k. ú. Bř. Hory 18.000,00 Kč, výkup pozemku hřbitov 811.200,00 Kč, DIAMO s.p,. výkup pozemků p.č. 715/105 Březové Hory (dopravní hřiště) 1.611.000,00 Kč, výkup pozemků p.č. 4219/1, 4219/109, k.ú. Příbram 11.519.000,00 Kč, výkup pozemků p.č. 515/208, 515/209 k.ú. Březové Hory 2.000,00 Kč, skládka Bytíz 11.000.000,00 Kč, Doubková 80.500,00 Kč, výkup pozemků Nová Hospoda cca 2.900.000,00 Kč, garáže Rožmitálská (vypořádání s vlastníky) 90.000,00 Kč, GONURA PROPERTY s.r.o. 1.581.190,00 Kč, Ing. Holý výkup pozemků k.ú. Příbram  a Zdaboř 1.000,00 Kč, Arcona Capitals směna za komunikace 83.000,00 Kč, OC Nová Zdaboř křižovatka 5.000,00 Kč, SŽDC IN line dráha 644.500,00 Kč, pozemek ČD pod Kauflandem 560.000,00 Kč, Havrlíkovi u dráhy 150.000,00 Kč, pí Čížková, pí Novotná hřbitov Pichce 2.814.000,00 Kč, výkup pozemků na halu pro TS od p. Borovičky p.č. 3104/1 k.ú. Příbram 1.075.200,00 Kč, TON ART p.č. 3097/3, 3103/9, 3103/14 k.ú. Příbram 3.848.640,00 Kč.
</t>
    </r>
    <r>
      <rPr>
        <u/>
        <sz val="10"/>
        <rFont val="Arial"/>
        <family val="2"/>
        <charset val="238"/>
      </rPr>
      <t>Zelená páteř:</t>
    </r>
    <r>
      <rPr>
        <sz val="10"/>
        <rFont val="Arial"/>
        <family val="2"/>
        <charset val="238"/>
      </rPr>
      <t xml:space="preserve">
p.Landa 280.000,00 Kč.                                                                                                                                                                                                                                                                                                                                                                                                                                                                                                                                                                                                                                                                                                                                                                                                                                                                                                                                                                                                                                                                                                                                                                                                                                                                                                                                                                                                                                                                                                                                                                                                                                                                                                                                                                    </t>
    </r>
    <r>
      <rPr>
        <u/>
        <sz val="10"/>
        <rFont val="Arial"/>
        <family val="2"/>
        <charset val="238"/>
      </rPr>
      <t>Požadavky OIRM</t>
    </r>
    <r>
      <rPr>
        <sz val="10"/>
        <rFont val="Arial"/>
        <family val="2"/>
        <charset val="238"/>
      </rPr>
      <t>:                                                                                                                                                                cyklostezka Žežice 175.000,00 Kč, parkovací dům Ryneček 639.400,00 Kč (+120.200,00 Kč schválené), SŽDC 2503/6, k.ú. Příbram 13.000,00 Kč, další plánované investiční výstavby (cyklostezky, dopravní napojení průmyslové zóny, atletický stadion u ZŠ Školní) 2.000.000,00 Kč.</t>
    </r>
  </si>
  <si>
    <t>Výkup pozemků (FOP)</t>
  </si>
  <si>
    <t>Investiční příspěvek</t>
  </si>
  <si>
    <t>Rezerva na žádosti o dotace + publicita - nové projekty (OPŽP, NPŽP, ostatní státní a krajské)</t>
  </si>
  <si>
    <t>Rezerva kapitálových výd. - různé projekty</t>
  </si>
  <si>
    <t>Zapojení zůstatku finančních prostředků</t>
  </si>
  <si>
    <t>Navýšení financování</t>
  </si>
  <si>
    <t>Financování snížení +/navýšení -</t>
  </si>
  <si>
    <t>Financování FOVM</t>
  </si>
  <si>
    <t>Financování</t>
  </si>
  <si>
    <t>Energie - voda, elektřina, plyn, teplo, pevná paliva a pohonné hmoty</t>
  </si>
  <si>
    <t>MHD - dotace na dopravní obslužnost</t>
  </si>
  <si>
    <t>podíl příjmů na opravy a investice (ideal =&gt; 33%)</t>
  </si>
  <si>
    <t>PLÁN OPRAV CELKEM</t>
  </si>
  <si>
    <t>Opravy nemovitého majetku</t>
  </si>
  <si>
    <t>Opravy nemovitého majetku celkem</t>
  </si>
  <si>
    <t>Oček. Skut. 2019</t>
  </si>
  <si>
    <t>sportovní haly a telocvičny</t>
  </si>
  <si>
    <t>úrok % p.a.</t>
  </si>
  <si>
    <t>jednotky Kč</t>
  </si>
  <si>
    <t>Předpoklady a odhady:</t>
  </si>
  <si>
    <t>úvěr počet let</t>
  </si>
  <si>
    <t>Komentář</t>
  </si>
  <si>
    <t>Provozní příspěvky příspěvkových organizací jsou zastropovány na úrovni návrhu rozpočtu na rok 2020.</t>
  </si>
  <si>
    <t>Z důvodu plánované rekonstrukce aquaparku uvažujeme s úvěrem ve výši 400 milionů korun, úrokem 3%p.a. a splatností 10 let.</t>
  </si>
  <si>
    <t xml:space="preserve">Index růstu daňových příjmů, energií a ostatních provozních nákladů odhadujeme na průměrné roční úrovni 103,5% (odhad analytiků). </t>
  </si>
  <si>
    <t>Index růstu nedaňových příjmů a platů zaměstnanců  odhadujeme na průměrné roční úrovni 105% (odhad analytiků).</t>
  </si>
  <si>
    <t>Přijaté transfery od EU, státu a kraje uvažujeme s klesající tendencí ve výši -3,4% ročně (odhad MěÚ Příbram).</t>
  </si>
  <si>
    <t>Zpracoval</t>
  </si>
  <si>
    <t>Ing. Martin Buršík, MBA / 1. místostarosta</t>
  </si>
  <si>
    <t>Další roky</t>
  </si>
  <si>
    <t>Fin pol</t>
  </si>
  <si>
    <t>Index Běžné výdaje celkem (aktuální rok/předešlý rok)</t>
  </si>
  <si>
    <t>Index Příjmy celkem (aktuální rok/předešlý rok)</t>
  </si>
  <si>
    <t>Index Provozní příspěvky celkem (aktuální rok/předešlý rok)</t>
  </si>
  <si>
    <t>číslo řádku</t>
  </si>
  <si>
    <t>Verze</t>
  </si>
  <si>
    <t>Ostatní (nákup služeb a materiálu, provozní náklady atp)</t>
  </si>
  <si>
    <t>ROZPOČTOVÝ VÝHLED 2021-24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</si>
</sst>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 _K_č_-;\-* #,##0.00\ _K_č_-;_-* &quot;-&quot;??\ _K_č_-;_-@_-"/>
    <numFmt numFmtId="165" formatCode="_(* #,##0.00_);_(* \(#,##0.00\);_(* &quot;-&quot;??_);_(@_)"/>
    <numFmt numFmtId="166" formatCode="_(* #,##0_);_(* \(#,##0\);_(* &quot;-&quot;??_);_(@_)"/>
    <numFmt numFmtId="167" formatCode="0.0%"/>
    <numFmt numFmtId="168" formatCode="#,##0.00_ ;\-#,##0.00\ "/>
    <numFmt numFmtId="169" formatCode="#,##0.00\ _K_č"/>
    <numFmt numFmtId="170" formatCode="_-* #,##0\ _K_č_-;\-* #,##0\ _K_č_-;_-* &quot;-&quot;??\ _K_č_-;_-@_-"/>
    <numFmt numFmtId="171" formatCode="_-* #,##0.0\ _K_č_-;\-* #,##0.0\ _K_č_-;_-* &quot;-&quot;??\ _K_č_-;_-@_-"/>
  </numFmts>
  <fonts count="41"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scheme val="minor"/>
    </font>
    <font>
      <u/>
      <sz val="11"/>
      <color theme="10"/>
      <name val="Calibri"/>
      <family val="2"/>
      <scheme val="minor"/>
    </font>
    <font>
      <b/>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4"/>
      <color theme="1"/>
      <name val="Calibri"/>
      <family val="2"/>
      <charset val="238"/>
      <scheme val="minor"/>
    </font>
    <font>
      <sz val="11"/>
      <name val="Calibri"/>
      <family val="2"/>
      <charset val="238"/>
      <scheme val="minor"/>
    </font>
    <font>
      <b/>
      <sz val="12"/>
      <color theme="1"/>
      <name val="Calibri"/>
      <family val="2"/>
      <charset val="238"/>
      <scheme val="minor"/>
    </font>
    <font>
      <b/>
      <i/>
      <sz val="11"/>
      <color theme="1"/>
      <name val="Calibri"/>
      <family val="2"/>
      <charset val="238"/>
      <scheme val="minor"/>
    </font>
    <font>
      <sz val="11"/>
      <name val="Calibri"/>
      <family val="2"/>
      <scheme val="minor"/>
    </font>
    <font>
      <sz val="11"/>
      <color rgb="FF006100"/>
      <name val="Calibri"/>
      <family val="2"/>
      <charset val="238"/>
      <scheme val="minor"/>
    </font>
    <font>
      <b/>
      <i/>
      <sz val="11"/>
      <name val="Calibri"/>
      <family val="2"/>
      <charset val="238"/>
      <scheme val="minor"/>
    </font>
    <font>
      <b/>
      <sz val="11"/>
      <color theme="1"/>
      <name val="Calibri"/>
      <family val="2"/>
      <scheme val="minor"/>
    </font>
    <font>
      <b/>
      <i/>
      <sz val="11"/>
      <color theme="1"/>
      <name val="Calibri"/>
      <family val="2"/>
      <scheme val="minor"/>
    </font>
    <font>
      <b/>
      <i/>
      <sz val="12"/>
      <color theme="1"/>
      <name val="Calibri"/>
      <family val="2"/>
      <charset val="238"/>
      <scheme val="minor"/>
    </font>
    <font>
      <sz val="11"/>
      <color rgb="FFFF0000"/>
      <name val="Calibri"/>
      <family val="2"/>
      <scheme val="minor"/>
    </font>
    <font>
      <b/>
      <sz val="14"/>
      <color theme="1"/>
      <name val="Arial"/>
      <family val="2"/>
      <charset val="238"/>
    </font>
    <font>
      <sz val="10"/>
      <color theme="1"/>
      <name val="Arial"/>
      <family val="2"/>
      <charset val="238"/>
    </font>
    <font>
      <sz val="10"/>
      <color indexed="8"/>
      <name val="Arial"/>
      <family val="2"/>
      <charset val="238"/>
    </font>
    <font>
      <sz val="10"/>
      <color rgb="FFFF0000"/>
      <name val="Arial"/>
      <family val="2"/>
      <charset val="238"/>
    </font>
    <font>
      <sz val="10"/>
      <name val="Arial"/>
      <family val="2"/>
      <charset val="238"/>
    </font>
    <font>
      <strike/>
      <sz val="10"/>
      <color theme="1"/>
      <name val="Arial"/>
      <family val="2"/>
      <charset val="238"/>
    </font>
    <font>
      <b/>
      <sz val="10"/>
      <color theme="1"/>
      <name val="Arial"/>
      <family val="2"/>
      <charset val="238"/>
    </font>
    <font>
      <sz val="10"/>
      <color theme="1"/>
      <name val="Calibri"/>
      <family val="2"/>
      <scheme val="minor"/>
    </font>
    <font>
      <b/>
      <sz val="14"/>
      <name val="Arial"/>
      <family val="2"/>
      <charset val="238"/>
    </font>
    <font>
      <sz val="8"/>
      <name val="Calibri"/>
      <family val="2"/>
      <scheme val="minor"/>
    </font>
    <font>
      <sz val="11"/>
      <color rgb="FF000000"/>
      <name val="Calibri"/>
      <family val="2"/>
      <charset val="238"/>
    </font>
    <font>
      <sz val="10"/>
      <color rgb="FF000000"/>
      <name val="Arial"/>
      <family val="2"/>
      <charset val="238"/>
    </font>
    <font>
      <sz val="11"/>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i/>
      <sz val="11"/>
      <color theme="1"/>
      <name val="Calibri"/>
      <family val="2"/>
      <charset val="238"/>
      <scheme val="minor"/>
    </font>
    <font>
      <u/>
      <sz val="10"/>
      <name val="Arial"/>
      <family val="2"/>
      <charset val="238"/>
    </font>
    <font>
      <vertAlign val="superscript"/>
      <sz val="10"/>
      <name val="Arial"/>
      <family val="2"/>
      <charset val="238"/>
    </font>
    <font>
      <b/>
      <sz val="16"/>
      <color theme="1"/>
      <name val="Calibri"/>
      <family val="2"/>
      <charset val="238"/>
      <scheme val="minor"/>
    </font>
    <font>
      <i/>
      <sz val="10"/>
      <color theme="1"/>
      <name val="Calibri"/>
      <family val="2"/>
      <charset val="238"/>
      <scheme val="minor"/>
    </font>
    <font>
      <sz val="9"/>
      <color theme="1"/>
      <name val="Calibri"/>
      <family val="2"/>
      <charset val="238"/>
      <scheme val="minor"/>
    </font>
  </fonts>
  <fills count="10">
    <fill>
      <patternFill patternType="none"/>
    </fill>
    <fill>
      <patternFill patternType="gray125"/>
    </fill>
    <fill>
      <patternFill patternType="solid">
        <fgColor theme="4" tint="0.79998168889431442"/>
        <bgColor indexed="64"/>
      </patternFill>
    </fill>
    <fill>
      <patternFill patternType="solid">
        <fgColor rgb="FFC6EFCE"/>
      </patternFill>
    </fill>
    <fill>
      <patternFill patternType="solid">
        <fgColor theme="4" tint="0.59999389629810485"/>
        <bgColor indexed="64"/>
      </patternFill>
    </fill>
    <fill>
      <patternFill patternType="solid">
        <fgColor rgb="FF00B0F0"/>
        <bgColor indexed="64"/>
      </patternFill>
    </fill>
    <fill>
      <patternFill patternType="solid">
        <fgColor theme="0"/>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2" tint="-9.9978637043366805E-2"/>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thin">
        <color indexed="64"/>
      </top>
      <bottom style="double">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double">
        <color indexed="64"/>
      </bottom>
      <diagonal/>
    </border>
  </borders>
  <cellStyleXfs count="9">
    <xf numFmtId="0" fontId="0" fillId="0" borderId="0"/>
    <xf numFmtId="165"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xf numFmtId="0" fontId="13" fillId="3" borderId="0" applyNumberFormat="0" applyBorder="0" applyAlignment="0" applyProtection="0"/>
    <xf numFmtId="0" fontId="29" fillId="0" borderId="0"/>
    <xf numFmtId="0" fontId="6" fillId="0" borderId="0"/>
    <xf numFmtId="0" fontId="2" fillId="0" borderId="0"/>
    <xf numFmtId="164" fontId="34" fillId="0" borderId="0" applyFont="0" applyFill="0" applyBorder="0" applyAlignment="0" applyProtection="0"/>
  </cellStyleXfs>
  <cellXfs count="316">
    <xf numFmtId="0" fontId="0" fillId="0" borderId="0" xfId="0"/>
    <xf numFmtId="0" fontId="5" fillId="0" borderId="0" xfId="0" applyFont="1"/>
    <xf numFmtId="9" fontId="5" fillId="0" borderId="0" xfId="2" applyFont="1"/>
    <xf numFmtId="0" fontId="6" fillId="0" borderId="0" xfId="0" applyFont="1"/>
    <xf numFmtId="0" fontId="7" fillId="0" borderId="0" xfId="3" applyFont="1"/>
    <xf numFmtId="0" fontId="8" fillId="0" borderId="0" xfId="0" applyFont="1"/>
    <xf numFmtId="0" fontId="5" fillId="2" borderId="0" xfId="0" applyFont="1" applyFill="1"/>
    <xf numFmtId="0" fontId="5" fillId="0" borderId="1" xfId="0" applyFont="1" applyBorder="1"/>
    <xf numFmtId="0" fontId="6" fillId="0" borderId="1" xfId="0" applyFont="1" applyBorder="1"/>
    <xf numFmtId="0" fontId="5" fillId="0" borderId="2" xfId="0" applyFont="1" applyBorder="1"/>
    <xf numFmtId="0" fontId="5" fillId="0" borderId="3" xfId="0" applyFont="1" applyBorder="1"/>
    <xf numFmtId="0" fontId="6" fillId="0" borderId="5" xfId="0" applyFont="1" applyBorder="1"/>
    <xf numFmtId="0" fontId="6" fillId="0" borderId="6" xfId="0" applyFont="1" applyBorder="1"/>
    <xf numFmtId="0" fontId="5" fillId="0" borderId="5" xfId="0" applyFont="1" applyBorder="1"/>
    <xf numFmtId="0" fontId="5" fillId="0" borderId="6" xfId="0" applyFont="1" applyBorder="1"/>
    <xf numFmtId="0" fontId="5" fillId="0" borderId="7" xfId="0" applyFont="1" applyBorder="1"/>
    <xf numFmtId="0" fontId="5" fillId="0" borderId="8" xfId="0" applyFont="1" applyBorder="1"/>
    <xf numFmtId="0" fontId="9" fillId="0" borderId="1" xfId="0" applyFont="1" applyBorder="1"/>
    <xf numFmtId="0" fontId="9" fillId="0" borderId="6" xfId="0" applyFont="1" applyBorder="1"/>
    <xf numFmtId="0" fontId="5" fillId="0" borderId="4" xfId="0" applyFont="1" applyBorder="1" applyAlignment="1">
      <alignment horizontal="center"/>
    </xf>
    <xf numFmtId="0" fontId="5" fillId="0" borderId="0" xfId="0" applyFont="1" applyAlignment="1">
      <alignment horizontal="center"/>
    </xf>
    <xf numFmtId="0" fontId="10" fillId="0" borderId="0" xfId="0" applyFont="1"/>
    <xf numFmtId="0" fontId="0" fillId="0" borderId="0" xfId="0"/>
    <xf numFmtId="0" fontId="0" fillId="0" borderId="0" xfId="0" applyFill="1"/>
    <xf numFmtId="0" fontId="9" fillId="0" borderId="6" xfId="0" applyFont="1" applyFill="1" applyBorder="1"/>
    <xf numFmtId="0" fontId="5" fillId="2" borderId="1" xfId="0" applyFont="1" applyFill="1" applyBorder="1"/>
    <xf numFmtId="3" fontId="10" fillId="0" borderId="0" xfId="0" applyNumberFormat="1" applyFont="1"/>
    <xf numFmtId="3" fontId="0" fillId="0" borderId="0" xfId="0" applyNumberFormat="1"/>
    <xf numFmtId="0" fontId="12" fillId="0" borderId="0" xfId="0" applyFont="1"/>
    <xf numFmtId="3" fontId="5" fillId="0" borderId="0" xfId="0" applyNumberFormat="1" applyFont="1"/>
    <xf numFmtId="0" fontId="10" fillId="0" borderId="0" xfId="0" applyFont="1" applyFill="1"/>
    <xf numFmtId="0" fontId="8" fillId="0" borderId="0" xfId="0" applyFont="1" applyFill="1"/>
    <xf numFmtId="0" fontId="15" fillId="0" borderId="0" xfId="0" applyFont="1" applyFill="1"/>
    <xf numFmtId="0" fontId="11" fillId="0" borderId="0" xfId="0" applyFont="1" applyFill="1"/>
    <xf numFmtId="0" fontId="14" fillId="0" borderId="0" xfId="0" applyFont="1" applyFill="1"/>
    <xf numFmtId="0" fontId="12" fillId="0" borderId="0" xfId="0" applyFont="1" applyFill="1"/>
    <xf numFmtId="0" fontId="17" fillId="0" borderId="0" xfId="0" applyFont="1" applyFill="1"/>
    <xf numFmtId="1" fontId="0" fillId="0" borderId="0" xfId="0" applyNumberFormat="1" applyAlignment="1">
      <alignment horizontal="center"/>
    </xf>
    <xf numFmtId="1" fontId="0" fillId="0" borderId="0" xfId="0" applyNumberFormat="1"/>
    <xf numFmtId="1" fontId="0" fillId="0" borderId="0" xfId="0" applyNumberFormat="1" applyFill="1"/>
    <xf numFmtId="1" fontId="10" fillId="0" borderId="0" xfId="0" applyNumberFormat="1" applyFont="1" applyFill="1"/>
    <xf numFmtId="1" fontId="10" fillId="0" borderId="0" xfId="1" applyNumberFormat="1" applyFont="1" applyFill="1"/>
    <xf numFmtId="1" fontId="0" fillId="0" borderId="0" xfId="1" applyNumberFormat="1" applyFont="1" applyFill="1"/>
    <xf numFmtId="1" fontId="8" fillId="0" borderId="0" xfId="0" applyNumberFormat="1" applyFont="1" applyFill="1"/>
    <xf numFmtId="1" fontId="15" fillId="0" borderId="0" xfId="0" applyNumberFormat="1" applyFont="1" applyFill="1"/>
    <xf numFmtId="1" fontId="15" fillId="0" borderId="0" xfId="1" applyNumberFormat="1" applyFont="1" applyFill="1"/>
    <xf numFmtId="1" fontId="0" fillId="0" borderId="0" xfId="0" applyNumberFormat="1" applyFont="1" applyFill="1"/>
    <xf numFmtId="1" fontId="11" fillId="0" borderId="0" xfId="0" applyNumberFormat="1" applyFont="1" applyFill="1"/>
    <xf numFmtId="1" fontId="11" fillId="0" borderId="0" xfId="1" applyNumberFormat="1" applyFont="1" applyFill="1"/>
    <xf numFmtId="1" fontId="0" fillId="0" borderId="0" xfId="1" applyNumberFormat="1" applyFont="1"/>
    <xf numFmtId="0" fontId="18" fillId="0" borderId="0" xfId="0" applyFont="1" applyFill="1"/>
    <xf numFmtId="1" fontId="18" fillId="0" borderId="0" xfId="1" applyNumberFormat="1" applyFont="1" applyFill="1"/>
    <xf numFmtId="0" fontId="20" fillId="0" borderId="0" xfId="0" applyFont="1" applyBorder="1" applyAlignment="1">
      <alignment vertical="center"/>
    </xf>
    <xf numFmtId="4" fontId="20" fillId="0" borderId="0" xfId="0" applyNumberFormat="1" applyFont="1" applyBorder="1" applyAlignment="1">
      <alignment vertical="center"/>
    </xf>
    <xf numFmtId="1" fontId="10" fillId="0" borderId="0" xfId="0" applyNumberFormat="1" applyFont="1"/>
    <xf numFmtId="0" fontId="0" fillId="0" borderId="0" xfId="0" applyBorder="1"/>
    <xf numFmtId="1" fontId="0" fillId="7" borderId="0" xfId="1" applyNumberFormat="1" applyFont="1" applyFill="1"/>
    <xf numFmtId="1" fontId="0" fillId="8" borderId="0" xfId="1" applyNumberFormat="1" applyFont="1" applyFill="1"/>
    <xf numFmtId="167" fontId="0" fillId="8" borderId="0" xfId="0" applyNumberFormat="1" applyFill="1"/>
    <xf numFmtId="0" fontId="0" fillId="8" borderId="0" xfId="0" applyFill="1"/>
    <xf numFmtId="49" fontId="23" fillId="0" borderId="1" xfId="7" applyNumberFormat="1" applyFont="1" applyBorder="1" applyAlignment="1">
      <alignment horizontal="left" vertical="center" wrapText="1"/>
    </xf>
    <xf numFmtId="0" fontId="9" fillId="0" borderId="1" xfId="7" applyFont="1" applyBorder="1" applyAlignment="1">
      <alignment vertical="center"/>
    </xf>
    <xf numFmtId="0" fontId="2" fillId="0" borderId="0" xfId="7"/>
    <xf numFmtId="170" fontId="0" fillId="0" borderId="0" xfId="8" applyNumberFormat="1" applyFont="1"/>
    <xf numFmtId="171" fontId="0" fillId="0" borderId="0" xfId="8" applyNumberFormat="1" applyFont="1"/>
    <xf numFmtId="170" fontId="2" fillId="0" borderId="0" xfId="7" applyNumberFormat="1"/>
    <xf numFmtId="0" fontId="35" fillId="0" borderId="0" xfId="7" applyFont="1"/>
    <xf numFmtId="170" fontId="35" fillId="0" borderId="0" xfId="8" applyNumberFormat="1" applyFont="1"/>
    <xf numFmtId="0" fontId="23" fillId="0" borderId="1" xfId="7" applyFont="1" applyBorder="1" applyAlignment="1">
      <alignment vertical="center"/>
    </xf>
    <xf numFmtId="4" fontId="23" fillId="0" borderId="1" xfId="7" applyNumberFormat="1" applyFont="1" applyBorder="1" applyAlignment="1">
      <alignment vertical="center"/>
    </xf>
    <xf numFmtId="4" fontId="23" fillId="0" borderId="1" xfId="7" applyNumberFormat="1" applyFont="1" applyBorder="1"/>
    <xf numFmtId="4" fontId="23" fillId="0" borderId="1" xfId="7" applyNumberFormat="1" applyFont="1" applyBorder="1" applyAlignment="1">
      <alignment horizontal="left" vertical="center" wrapText="1"/>
    </xf>
    <xf numFmtId="0" fontId="23" fillId="0" borderId="1" xfId="7" applyFont="1" applyBorder="1" applyAlignment="1">
      <alignment horizontal="right" vertical="center"/>
    </xf>
    <xf numFmtId="0" fontId="23" fillId="0" borderId="1" xfId="7" applyFont="1" applyBorder="1" applyAlignment="1">
      <alignment vertical="center" wrapText="1"/>
    </xf>
    <xf numFmtId="0" fontId="23" fillId="0" borderId="1" xfId="7" applyFont="1" applyBorder="1" applyAlignment="1">
      <alignment horizontal="center" vertical="center"/>
    </xf>
    <xf numFmtId="0" fontId="23" fillId="0" borderId="1" xfId="7" applyFont="1" applyBorder="1" applyAlignment="1">
      <alignment horizontal="left" vertical="center" wrapText="1"/>
    </xf>
    <xf numFmtId="0" fontId="23" fillId="0" borderId="5" xfId="7" applyFont="1" applyBorder="1" applyAlignment="1">
      <alignment horizontal="center" vertical="center"/>
    </xf>
    <xf numFmtId="0" fontId="23" fillId="0" borderId="14" xfId="7" applyFont="1" applyBorder="1" applyAlignment="1">
      <alignment horizontal="center" vertical="center"/>
    </xf>
    <xf numFmtId="0" fontId="23" fillId="0" borderId="10" xfId="7" applyFont="1" applyBorder="1" applyAlignment="1">
      <alignment horizontal="left" vertical="center" wrapText="1"/>
    </xf>
    <xf numFmtId="0" fontId="23" fillId="0" borderId="10" xfId="7" applyFont="1" applyBorder="1" applyAlignment="1">
      <alignment vertical="center"/>
    </xf>
    <xf numFmtId="0" fontId="23" fillId="0" borderId="10" xfId="7" applyFont="1" applyBorder="1" applyAlignment="1">
      <alignment horizontal="right" vertical="center"/>
    </xf>
    <xf numFmtId="4" fontId="23" fillId="0" borderId="13" xfId="7" applyNumberFormat="1" applyFont="1" applyBorder="1" applyAlignment="1">
      <alignment vertical="center"/>
    </xf>
    <xf numFmtId="0" fontId="23" fillId="0" borderId="11" xfId="7" applyFont="1" applyBorder="1" applyAlignment="1">
      <alignment vertical="center"/>
    </xf>
    <xf numFmtId="0" fontId="23" fillId="0" borderId="11" xfId="7" applyFont="1" applyBorder="1" applyAlignment="1">
      <alignment horizontal="right" vertical="center"/>
    </xf>
    <xf numFmtId="4" fontId="23" fillId="0" borderId="6" xfId="7" applyNumberFormat="1" applyFont="1" applyBorder="1" applyAlignment="1">
      <alignment vertical="center"/>
    </xf>
    <xf numFmtId="0" fontId="23" fillId="0" borderId="13" xfId="7" applyFont="1" applyBorder="1" applyAlignment="1">
      <alignment horizontal="right" vertical="center" wrapText="1"/>
    </xf>
    <xf numFmtId="4" fontId="23" fillId="0" borderId="1" xfId="7" applyNumberFormat="1" applyFont="1" applyBorder="1" applyAlignment="1">
      <alignment vertical="center" wrapText="1"/>
    </xf>
    <xf numFmtId="0" fontId="23" fillId="0" borderId="1" xfId="7" applyFont="1" applyBorder="1" applyAlignment="1">
      <alignment horizontal="left" vertical="center"/>
    </xf>
    <xf numFmtId="4" fontId="23" fillId="0" borderId="1" xfId="7" applyNumberFormat="1" applyFont="1" applyBorder="1" applyAlignment="1">
      <alignment horizontal="left" vertical="center"/>
    </xf>
    <xf numFmtId="0" fontId="23" fillId="0" borderId="1" xfId="7" applyFont="1" applyBorder="1" applyAlignment="1">
      <alignment horizontal="right" vertical="center" wrapText="1"/>
    </xf>
    <xf numFmtId="164" fontId="23" fillId="0" borderId="6" xfId="7" applyNumberFormat="1" applyFont="1" applyBorder="1" applyAlignment="1">
      <alignment horizontal="right" vertical="center" wrapText="1"/>
    </xf>
    <xf numFmtId="0" fontId="23" fillId="0" borderId="1" xfId="7" applyFont="1" applyBorder="1" applyAlignment="1">
      <alignment horizontal="justify" vertical="center"/>
    </xf>
    <xf numFmtId="4" fontId="23" fillId="0" borderId="6" xfId="7" applyNumberFormat="1" applyFont="1" applyBorder="1" applyAlignment="1">
      <alignment vertical="center" wrapText="1"/>
    </xf>
    <xf numFmtId="4" fontId="23" fillId="0" borderId="6" xfId="7" applyNumberFormat="1" applyFont="1" applyBorder="1"/>
    <xf numFmtId="4" fontId="23" fillId="0" borderId="6" xfId="7" applyNumberFormat="1" applyFont="1" applyBorder="1" applyAlignment="1">
      <alignment horizontal="right" vertical="center"/>
    </xf>
    <xf numFmtId="0" fontId="23" fillId="0" borderId="1" xfId="7" applyFont="1" applyBorder="1" applyAlignment="1">
      <alignment horizontal="left" vertical="top" wrapText="1"/>
    </xf>
    <xf numFmtId="0" fontId="23" fillId="0" borderId="1" xfId="7" applyFont="1" applyBorder="1"/>
    <xf numFmtId="0" fontId="23" fillId="0" borderId="1" xfId="7" applyFont="1" applyBorder="1" applyAlignment="1">
      <alignment horizontal="right"/>
    </xf>
    <xf numFmtId="0" fontId="23" fillId="0" borderId="13" xfId="7" applyFont="1" applyBorder="1" applyAlignment="1">
      <alignment vertical="center"/>
    </xf>
    <xf numFmtId="0" fontId="23" fillId="0" borderId="13" xfId="7" applyFont="1" applyBorder="1" applyAlignment="1">
      <alignment horizontal="center" vertical="center"/>
    </xf>
    <xf numFmtId="3" fontId="23" fillId="0" borderId="6" xfId="7" applyNumberFormat="1" applyFont="1" applyBorder="1"/>
    <xf numFmtId="0" fontId="23" fillId="0" borderId="0" xfId="7" applyFont="1" applyAlignment="1">
      <alignment vertical="center"/>
    </xf>
    <xf numFmtId="0" fontId="23" fillId="0" borderId="9" xfId="7" applyFont="1" applyBorder="1" applyAlignment="1">
      <alignment vertical="center"/>
    </xf>
    <xf numFmtId="4" fontId="23" fillId="0" borderId="6" xfId="7" applyNumberFormat="1" applyFont="1" applyBorder="1" applyAlignment="1">
      <alignment horizontal="right"/>
    </xf>
    <xf numFmtId="168" fontId="23" fillId="0" borderId="6" xfId="7" applyNumberFormat="1" applyFont="1" applyBorder="1" applyAlignment="1">
      <alignment horizontal="right" vertical="center" wrapText="1"/>
    </xf>
    <xf numFmtId="3" fontId="23" fillId="0" borderId="1" xfId="7" applyNumberFormat="1" applyFont="1" applyBorder="1" applyAlignment="1">
      <alignment horizontal="left" vertical="center" wrapText="1" shrinkToFit="1"/>
    </xf>
    <xf numFmtId="169" fontId="23" fillId="0" borderId="6" xfId="7" applyNumberFormat="1" applyFont="1" applyBorder="1" applyAlignment="1">
      <alignment horizontal="right" vertical="center" wrapText="1"/>
    </xf>
    <xf numFmtId="3" fontId="23" fillId="0" borderId="1" xfId="7" applyNumberFormat="1" applyFont="1" applyBorder="1" applyAlignment="1">
      <alignment horizontal="left" vertical="center" wrapText="1"/>
    </xf>
    <xf numFmtId="0" fontId="23" fillId="0" borderId="2" xfId="7" applyFont="1" applyBorder="1" applyAlignment="1">
      <alignment horizontal="center" vertical="center"/>
    </xf>
    <xf numFmtId="4" fontId="23" fillId="0" borderId="13" xfId="7" applyNumberFormat="1" applyFont="1" applyBorder="1" applyAlignment="1">
      <alignment horizontal="center" vertical="center"/>
    </xf>
    <xf numFmtId="4" fontId="23" fillId="0" borderId="15" xfId="7" applyNumberFormat="1" applyFont="1" applyBorder="1"/>
    <xf numFmtId="4" fontId="23" fillId="0" borderId="4" xfId="7" applyNumberFormat="1" applyFont="1" applyBorder="1" applyAlignment="1">
      <alignment horizontal="left" vertical="center" wrapText="1"/>
    </xf>
    <xf numFmtId="4" fontId="23" fillId="0" borderId="4" xfId="7" applyNumberFormat="1" applyFont="1" applyBorder="1" applyAlignment="1">
      <alignment vertical="center"/>
    </xf>
    <xf numFmtId="0" fontId="23" fillId="0" borderId="4" xfId="7" applyFont="1" applyBorder="1" applyAlignment="1">
      <alignment horizontal="right" vertical="center" wrapText="1"/>
    </xf>
    <xf numFmtId="0" fontId="23" fillId="0" borderId="4" xfId="7" applyFont="1" applyBorder="1" applyAlignment="1">
      <alignment vertical="center" wrapText="1"/>
    </xf>
    <xf numFmtId="0" fontId="23" fillId="0" borderId="3" xfId="7" applyFont="1" applyBorder="1" applyAlignment="1">
      <alignment horizontal="center" vertical="center"/>
    </xf>
    <xf numFmtId="4" fontId="23" fillId="0" borderId="11" xfId="7" applyNumberFormat="1" applyFont="1" applyBorder="1" applyAlignment="1">
      <alignment horizontal="left" vertical="center"/>
    </xf>
    <xf numFmtId="4" fontId="23" fillId="0" borderId="12" xfId="7" applyNumberFormat="1" applyFont="1" applyBorder="1" applyAlignment="1">
      <alignment horizontal="right" vertical="center"/>
    </xf>
    <xf numFmtId="4" fontId="23" fillId="0" borderId="10" xfId="7" applyNumberFormat="1" applyFont="1" applyBorder="1" applyAlignment="1">
      <alignment horizontal="right" vertical="center"/>
    </xf>
    <xf numFmtId="0" fontId="35" fillId="0" borderId="0" xfId="0" applyFont="1" applyFill="1"/>
    <xf numFmtId="9" fontId="35" fillId="0" borderId="0" xfId="2" applyFont="1" applyFill="1"/>
    <xf numFmtId="0" fontId="0" fillId="0" borderId="0" xfId="0" applyFill="1" applyBorder="1"/>
    <xf numFmtId="0" fontId="19" fillId="5" borderId="0" xfId="0" applyFont="1" applyFill="1" applyBorder="1" applyAlignment="1">
      <alignment horizontal="center" vertical="center"/>
    </xf>
    <xf numFmtId="0" fontId="19" fillId="5" borderId="0" xfId="0" applyFont="1" applyFill="1" applyBorder="1" applyAlignment="1">
      <alignment horizontal="center" vertical="center" wrapText="1"/>
    </xf>
    <xf numFmtId="4" fontId="19" fillId="5" borderId="0" xfId="0" applyNumberFormat="1" applyFont="1" applyFill="1" applyBorder="1" applyAlignment="1">
      <alignment vertical="center" wrapText="1"/>
    </xf>
    <xf numFmtId="4" fontId="19" fillId="5" borderId="0" xfId="0" applyNumberFormat="1" applyFont="1" applyFill="1" applyBorder="1" applyAlignment="1">
      <alignment horizontal="center" vertical="center" wrapText="1"/>
    </xf>
    <xf numFmtId="4" fontId="19" fillId="5" borderId="0" xfId="0" applyNumberFormat="1" applyFont="1" applyFill="1" applyBorder="1" applyAlignment="1">
      <alignment horizontal="center" vertical="center"/>
    </xf>
    <xf numFmtId="0" fontId="19" fillId="5" borderId="0" xfId="1" applyNumberFormat="1" applyFont="1" applyFill="1" applyBorder="1" applyAlignment="1">
      <alignment horizontal="center" vertical="center"/>
    </xf>
    <xf numFmtId="0" fontId="20" fillId="0" borderId="0" xfId="0" applyFont="1" applyBorder="1" applyAlignment="1">
      <alignment horizontal="center" vertical="center"/>
    </xf>
    <xf numFmtId="4" fontId="20" fillId="0" borderId="0" xfId="0" applyNumberFormat="1" applyFont="1" applyBorder="1" applyAlignment="1">
      <alignment horizontal="left" vertical="center"/>
    </xf>
    <xf numFmtId="0" fontId="20" fillId="0" borderId="0" xfId="0" applyFont="1" applyBorder="1" applyAlignment="1">
      <alignment horizontal="left" vertical="center" wrapText="1"/>
    </xf>
    <xf numFmtId="166" fontId="0" fillId="0" borderId="0" xfId="1" applyNumberFormat="1" applyFont="1" applyBorder="1"/>
    <xf numFmtId="0" fontId="20" fillId="0" borderId="0" xfId="0" applyFont="1" applyBorder="1" applyAlignment="1">
      <alignment horizontal="left" vertical="center"/>
    </xf>
    <xf numFmtId="4" fontId="20" fillId="0" borderId="0" xfId="0" applyNumberFormat="1" applyFont="1" applyBorder="1" applyAlignment="1">
      <alignment vertical="center" wrapText="1"/>
    </xf>
    <xf numFmtId="4" fontId="20" fillId="0" borderId="0" xfId="0" applyNumberFormat="1" applyFont="1" applyBorder="1" applyAlignment="1">
      <alignment horizontal="left" vertical="center" wrapText="1"/>
    </xf>
    <xf numFmtId="166" fontId="20" fillId="0" borderId="0" xfId="1" applyNumberFormat="1" applyFont="1" applyBorder="1"/>
    <xf numFmtId="166" fontId="20" fillId="0" borderId="0" xfId="1" applyNumberFormat="1" applyFont="1" applyBorder="1" applyAlignment="1">
      <alignment vertical="center"/>
    </xf>
    <xf numFmtId="0" fontId="20" fillId="0" borderId="0" xfId="0" applyFont="1" applyFill="1" applyBorder="1" applyAlignment="1">
      <alignment horizontal="center" vertical="center"/>
    </xf>
    <xf numFmtId="4" fontId="20" fillId="0" borderId="0" xfId="0" applyNumberFormat="1" applyFont="1" applyFill="1" applyBorder="1" applyAlignment="1">
      <alignment horizontal="left" vertical="center" wrapText="1"/>
    </xf>
    <xf numFmtId="0" fontId="20" fillId="0" borderId="0" xfId="0" applyFont="1" applyFill="1" applyBorder="1" applyAlignment="1">
      <alignment vertical="center"/>
    </xf>
    <xf numFmtId="0" fontId="20" fillId="0" borderId="0" xfId="0" applyFont="1" applyFill="1" applyBorder="1" applyAlignment="1">
      <alignment horizontal="left" vertical="center" wrapText="1"/>
    </xf>
    <xf numFmtId="166" fontId="20" fillId="0" borderId="0" xfId="1" applyNumberFormat="1" applyFont="1" applyFill="1" applyBorder="1" applyAlignment="1">
      <alignment vertical="center"/>
    </xf>
    <xf numFmtId="0" fontId="21" fillId="0" borderId="0" xfId="0" applyFont="1" applyFill="1" applyBorder="1" applyAlignment="1">
      <alignment horizontal="left" vertical="center" wrapText="1"/>
    </xf>
    <xf numFmtId="166" fontId="0" fillId="0" borderId="0" xfId="1" applyNumberFormat="1" applyFont="1" applyFill="1" applyBorder="1"/>
    <xf numFmtId="166" fontId="20" fillId="0" borderId="0" xfId="1" applyNumberFormat="1" applyFont="1" applyFill="1" applyBorder="1"/>
    <xf numFmtId="4" fontId="20" fillId="0" borderId="0" xfId="0" applyNumberFormat="1" applyFont="1" applyFill="1" applyBorder="1" applyAlignment="1">
      <alignment horizontal="left" vertical="center"/>
    </xf>
    <xf numFmtId="0" fontId="20" fillId="0" borderId="0" xfId="0" applyFont="1" applyFill="1" applyBorder="1" applyAlignment="1">
      <alignment horizontal="left" vertical="center"/>
    </xf>
    <xf numFmtId="4" fontId="20" fillId="0" borderId="0" xfId="0" applyNumberFormat="1" applyFont="1" applyFill="1" applyBorder="1" applyAlignment="1">
      <alignment vertical="center"/>
    </xf>
    <xf numFmtId="4" fontId="20" fillId="0" borderId="0" xfId="0" applyNumberFormat="1" applyFont="1" applyFill="1" applyBorder="1" applyAlignment="1">
      <alignment vertical="center" wrapText="1"/>
    </xf>
    <xf numFmtId="4" fontId="20" fillId="0" borderId="0" xfId="0" applyNumberFormat="1" applyFont="1" applyFill="1" applyBorder="1" applyAlignment="1">
      <alignment vertical="top" wrapText="1"/>
    </xf>
    <xf numFmtId="0" fontId="20" fillId="0" borderId="0" xfId="0" applyFont="1" applyFill="1" applyBorder="1" applyAlignment="1">
      <alignment vertical="center" wrapText="1"/>
    </xf>
    <xf numFmtId="0" fontId="20" fillId="0" borderId="0" xfId="0" applyFont="1" applyFill="1" applyBorder="1" applyAlignment="1">
      <alignment horizontal="left" vertical="top" wrapText="1"/>
    </xf>
    <xf numFmtId="4" fontId="20" fillId="0" borderId="0" xfId="0" applyNumberFormat="1" applyFont="1" applyFill="1" applyBorder="1" applyAlignment="1">
      <alignment vertical="justify" wrapText="1"/>
    </xf>
    <xf numFmtId="0" fontId="20" fillId="0" borderId="0" xfId="0" applyFont="1" applyFill="1" applyBorder="1" applyAlignment="1">
      <alignment horizontal="justify" vertical="center"/>
    </xf>
    <xf numFmtId="0" fontId="23" fillId="0" borderId="0" xfId="0" applyFont="1" applyFill="1" applyBorder="1" applyAlignment="1">
      <alignment horizontal="center" vertical="center"/>
    </xf>
    <xf numFmtId="0" fontId="23" fillId="0" borderId="0" xfId="0" applyFont="1" applyFill="1" applyBorder="1" applyAlignment="1">
      <alignment vertical="center" wrapText="1"/>
    </xf>
    <xf numFmtId="0" fontId="23" fillId="0" borderId="0" xfId="0" applyFont="1" applyFill="1" applyBorder="1" applyAlignment="1">
      <alignment vertical="center"/>
    </xf>
    <xf numFmtId="0" fontId="23" fillId="0" borderId="0" xfId="0" applyFont="1" applyFill="1" applyBorder="1" applyAlignment="1">
      <alignment horizontal="left" vertical="center" wrapText="1"/>
    </xf>
    <xf numFmtId="0" fontId="23" fillId="0" borderId="0" xfId="0" applyFont="1" applyFill="1" applyBorder="1" applyAlignment="1">
      <alignment horizontal="right" vertical="center" wrapText="1"/>
    </xf>
    <xf numFmtId="4" fontId="21" fillId="0" borderId="0" xfId="0" applyNumberFormat="1" applyFont="1" applyFill="1" applyBorder="1" applyAlignment="1">
      <alignment vertical="center" wrapText="1"/>
    </xf>
    <xf numFmtId="0" fontId="20" fillId="0" borderId="0" xfId="0" applyFont="1" applyFill="1" applyBorder="1" applyAlignment="1">
      <alignment wrapText="1"/>
    </xf>
    <xf numFmtId="49" fontId="20" fillId="0" borderId="0" xfId="0" applyNumberFormat="1" applyFont="1" applyFill="1" applyBorder="1" applyAlignment="1">
      <alignment horizontal="left" vertical="center" wrapText="1"/>
    </xf>
    <xf numFmtId="0" fontId="24" fillId="0" borderId="0" xfId="0" applyFont="1" applyFill="1" applyBorder="1" applyAlignment="1">
      <alignment horizontal="left" vertical="center" wrapText="1"/>
    </xf>
    <xf numFmtId="0" fontId="20" fillId="0" borderId="0" xfId="0" applyFont="1" applyFill="1" applyBorder="1" applyAlignment="1">
      <alignment horizontal="right" vertical="center"/>
    </xf>
    <xf numFmtId="3" fontId="20" fillId="0" borderId="0" xfId="0" applyNumberFormat="1" applyFont="1" applyFill="1" applyBorder="1"/>
    <xf numFmtId="3" fontId="0" fillId="0" borderId="0" xfId="0" applyNumberFormat="1" applyFill="1" applyBorder="1"/>
    <xf numFmtId="0" fontId="20" fillId="0" borderId="0" xfId="0" applyFont="1" applyFill="1" applyBorder="1"/>
    <xf numFmtId="0" fontId="0" fillId="0" borderId="0" xfId="0" applyFill="1" applyBorder="1" applyAlignment="1">
      <alignment horizontal="center" vertical="center"/>
    </xf>
    <xf numFmtId="0" fontId="19" fillId="5" borderId="0" xfId="0" applyFont="1" applyFill="1" applyBorder="1" applyAlignment="1">
      <alignment horizontal="center"/>
    </xf>
    <xf numFmtId="4" fontId="27" fillId="5" borderId="0" xfId="0" applyNumberFormat="1" applyFont="1" applyFill="1" applyBorder="1" applyAlignment="1">
      <alignment horizontal="center" vertical="center" wrapText="1"/>
    </xf>
    <xf numFmtId="0" fontId="29" fillId="0" borderId="0" xfId="5" applyBorder="1"/>
    <xf numFmtId="0" fontId="0" fillId="0" borderId="0" xfId="0" applyBorder="1" applyAlignment="1">
      <alignment horizontal="center"/>
    </xf>
    <xf numFmtId="0" fontId="12" fillId="0" borderId="0" xfId="0" applyFont="1" applyBorder="1"/>
    <xf numFmtId="3" fontId="0" fillId="0" borderId="0" xfId="0" applyNumberFormat="1" applyBorder="1"/>
    <xf numFmtId="3" fontId="20" fillId="0" borderId="0" xfId="0" applyNumberFormat="1" applyFont="1" applyBorder="1"/>
    <xf numFmtId="0" fontId="20" fillId="0" borderId="0" xfId="0" applyFont="1" applyBorder="1"/>
    <xf numFmtId="0" fontId="23" fillId="6" borderId="0" xfId="0" applyFont="1" applyFill="1" applyBorder="1" applyAlignment="1">
      <alignment horizontal="center" vertical="center"/>
    </xf>
    <xf numFmtId="0" fontId="23" fillId="6" borderId="0" xfId="0" applyFont="1" applyFill="1" applyBorder="1" applyAlignment="1">
      <alignment vertical="center" wrapText="1"/>
    </xf>
    <xf numFmtId="0" fontId="23" fillId="6" borderId="0" xfId="0" applyFont="1" applyFill="1" applyBorder="1" applyAlignment="1">
      <alignment horizontal="left" vertical="center" wrapText="1"/>
    </xf>
    <xf numFmtId="0" fontId="23" fillId="6" borderId="0" xfId="0" applyFont="1" applyFill="1" applyBorder="1" applyAlignment="1">
      <alignment vertical="center"/>
    </xf>
    <xf numFmtId="0" fontId="23" fillId="6" borderId="0" xfId="0" applyFont="1" applyFill="1" applyBorder="1" applyAlignment="1">
      <alignment horizontal="right" vertical="center" wrapText="1"/>
    </xf>
    <xf numFmtId="0" fontId="23" fillId="0" borderId="0" xfId="0" applyFont="1" applyBorder="1" applyAlignment="1">
      <alignment horizontal="left" vertical="center" wrapText="1"/>
    </xf>
    <xf numFmtId="4" fontId="21" fillId="0" borderId="0" xfId="0" applyNumberFormat="1" applyFont="1" applyBorder="1" applyAlignment="1">
      <alignment vertical="center" wrapText="1"/>
    </xf>
    <xf numFmtId="0" fontId="20" fillId="0" borderId="0" xfId="0" applyFont="1" applyBorder="1" applyAlignment="1">
      <alignment vertical="center" wrapText="1"/>
    </xf>
    <xf numFmtId="0" fontId="21" fillId="0" borderId="0" xfId="0" applyFont="1" applyBorder="1" applyAlignment="1">
      <alignment horizontal="left" vertical="center" wrapText="1"/>
    </xf>
    <xf numFmtId="0" fontId="20" fillId="0" borderId="0" xfId="0" applyFont="1" applyBorder="1" applyAlignment="1">
      <alignment wrapText="1"/>
    </xf>
    <xf numFmtId="49" fontId="20" fillId="0" borderId="0" xfId="0" applyNumberFormat="1" applyFont="1" applyBorder="1" applyAlignment="1">
      <alignment horizontal="left" vertical="center" wrapText="1"/>
    </xf>
    <xf numFmtId="0" fontId="20" fillId="6" borderId="0" xfId="0" applyFont="1" applyFill="1" applyBorder="1" applyAlignment="1">
      <alignment vertical="center" wrapText="1"/>
    </xf>
    <xf numFmtId="0" fontId="23" fillId="0" borderId="0" xfId="0" applyFont="1" applyBorder="1" applyAlignment="1">
      <alignment vertical="center"/>
    </xf>
    <xf numFmtId="0" fontId="23" fillId="0" borderId="0" xfId="0" applyFont="1" applyBorder="1" applyAlignment="1">
      <alignment horizontal="center" vertical="center"/>
    </xf>
    <xf numFmtId="0" fontId="24" fillId="0" borderId="0" xfId="0" applyFont="1" applyBorder="1" applyAlignment="1">
      <alignment horizontal="left" vertical="center" wrapText="1"/>
    </xf>
    <xf numFmtId="0" fontId="20" fillId="0" borderId="0" xfId="0" applyFont="1" applyBorder="1" applyAlignment="1">
      <alignment horizontal="right" vertical="center"/>
    </xf>
    <xf numFmtId="0" fontId="0" fillId="0" borderId="0" xfId="0" applyBorder="1" applyAlignment="1">
      <alignment horizontal="center" vertical="center"/>
    </xf>
    <xf numFmtId="4" fontId="0" fillId="0" borderId="0" xfId="0" applyNumberFormat="1" applyBorder="1"/>
    <xf numFmtId="49" fontId="23" fillId="0" borderId="0" xfId="0" applyNumberFormat="1" applyFont="1" applyBorder="1" applyAlignment="1">
      <alignment horizontal="left" vertical="center" wrapText="1"/>
    </xf>
    <xf numFmtId="49" fontId="23" fillId="0" borderId="0" xfId="0" applyNumberFormat="1" applyFont="1" applyBorder="1" applyAlignment="1">
      <alignment wrapText="1"/>
    </xf>
    <xf numFmtId="0" fontId="19" fillId="5" borderId="0" xfId="0" applyFont="1" applyFill="1" applyBorder="1" applyAlignment="1">
      <alignment horizontal="center" wrapText="1"/>
    </xf>
    <xf numFmtId="4" fontId="19" fillId="5" borderId="0" xfId="0" applyNumberFormat="1" applyFont="1" applyFill="1" applyBorder="1" applyAlignment="1">
      <alignment wrapText="1"/>
    </xf>
    <xf numFmtId="4" fontId="19" fillId="5" borderId="0" xfId="0" applyNumberFormat="1" applyFont="1" applyFill="1" applyBorder="1" applyAlignment="1">
      <alignment horizontal="center" wrapText="1"/>
    </xf>
    <xf numFmtId="0" fontId="0" fillId="0" borderId="0" xfId="0" applyBorder="1" applyAlignment="1"/>
    <xf numFmtId="0" fontId="20" fillId="0" borderId="0" xfId="0" applyFont="1" applyBorder="1" applyAlignment="1">
      <alignment horizontal="center"/>
    </xf>
    <xf numFmtId="0" fontId="20" fillId="0" borderId="0" xfId="0" applyFont="1" applyBorder="1" applyAlignment="1"/>
    <xf numFmtId="3" fontId="20" fillId="0" borderId="0" xfId="0" applyNumberFormat="1" applyFont="1" applyBorder="1" applyAlignment="1"/>
    <xf numFmtId="3" fontId="0" fillId="0" borderId="0" xfId="0" applyNumberFormat="1" applyBorder="1" applyAlignment="1"/>
    <xf numFmtId="3" fontId="20" fillId="0" borderId="0" xfId="0" applyNumberFormat="1" applyFont="1" applyFill="1" applyBorder="1" applyAlignment="1"/>
    <xf numFmtId="3" fontId="0" fillId="0" borderId="0" xfId="0" applyNumberFormat="1" applyFill="1" applyBorder="1" applyAlignment="1"/>
    <xf numFmtId="0" fontId="20" fillId="0" borderId="0" xfId="6" applyFont="1" applyBorder="1" applyAlignment="1">
      <alignment horizontal="center"/>
    </xf>
    <xf numFmtId="0" fontId="20" fillId="0" borderId="0" xfId="6" applyFont="1" applyBorder="1" applyAlignment="1"/>
    <xf numFmtId="3" fontId="20" fillId="0" borderId="0" xfId="6" applyNumberFormat="1" applyFont="1" applyFill="1" applyBorder="1" applyAlignment="1"/>
    <xf numFmtId="3" fontId="6" fillId="0" borderId="0" xfId="6" applyNumberFormat="1" applyFill="1" applyBorder="1" applyAlignment="1"/>
    <xf numFmtId="3" fontId="20" fillId="0" borderId="0" xfId="6" applyNumberFormat="1" applyFont="1" applyFill="1" applyBorder="1" applyAlignment="1">
      <alignment horizontal="right"/>
    </xf>
    <xf numFmtId="3" fontId="30" fillId="0" borderId="0" xfId="5" applyNumberFormat="1" applyFont="1" applyFill="1" applyBorder="1" applyAlignment="1"/>
    <xf numFmtId="3" fontId="20" fillId="0" borderId="0" xfId="0" applyNumberFormat="1" applyFont="1" applyBorder="1" applyAlignment="1">
      <alignment vertical="center"/>
    </xf>
    <xf numFmtId="3" fontId="20" fillId="0" borderId="0" xfId="0" applyNumberFormat="1" applyFont="1" applyFill="1" applyBorder="1" applyAlignment="1">
      <alignment vertical="center"/>
    </xf>
    <xf numFmtId="0" fontId="0" fillId="0" borderId="0" xfId="0" applyBorder="1" applyAlignment="1">
      <alignment wrapText="1"/>
    </xf>
    <xf numFmtId="4" fontId="20" fillId="0" borderId="0" xfId="0" applyNumberFormat="1" applyFont="1" applyBorder="1" applyAlignment="1">
      <alignment horizontal="left"/>
    </xf>
    <xf numFmtId="0" fontId="20" fillId="0" borderId="0" xfId="0" applyFont="1" applyBorder="1" applyAlignment="1">
      <alignment horizontal="left"/>
    </xf>
    <xf numFmtId="4" fontId="20" fillId="0" borderId="0" xfId="6" applyNumberFormat="1" applyFont="1" applyBorder="1" applyAlignment="1">
      <alignment horizontal="left"/>
    </xf>
    <xf numFmtId="0" fontId="21" fillId="0" borderId="0" xfId="6" applyFont="1" applyBorder="1" applyAlignment="1">
      <alignment horizontal="left"/>
    </xf>
    <xf numFmtId="0" fontId="20" fillId="0" borderId="0" xfId="6" applyFont="1" applyBorder="1" applyAlignment="1">
      <alignment horizontal="left"/>
    </xf>
    <xf numFmtId="0" fontId="30" fillId="0" borderId="0" xfId="5" applyFont="1" applyFill="1" applyBorder="1" applyAlignment="1">
      <alignment horizontal="left"/>
    </xf>
    <xf numFmtId="0" fontId="19" fillId="5" borderId="0" xfId="1" applyNumberFormat="1" applyFont="1" applyFill="1" applyBorder="1" applyAlignment="1">
      <alignment horizontal="center" wrapText="1"/>
    </xf>
    <xf numFmtId="0" fontId="1" fillId="0" borderId="0" xfId="0" applyFont="1" applyFill="1"/>
    <xf numFmtId="0" fontId="5" fillId="0" borderId="0" xfId="0" applyFont="1" applyFill="1"/>
    <xf numFmtId="166" fontId="1" fillId="0" borderId="0" xfId="1" applyNumberFormat="1" applyFont="1" applyFill="1"/>
    <xf numFmtId="0" fontId="0" fillId="9" borderId="0" xfId="0" applyFill="1"/>
    <xf numFmtId="0" fontId="20" fillId="0" borderId="0" xfId="0" applyFont="1" applyBorder="1" applyAlignment="1">
      <alignment horizontal="justify" vertical="center"/>
    </xf>
    <xf numFmtId="3" fontId="0" fillId="0" borderId="0" xfId="0" applyNumberFormat="1" applyBorder="1" applyAlignment="1">
      <alignment horizontal="center" vertical="center"/>
    </xf>
    <xf numFmtId="3" fontId="20" fillId="0" borderId="0" xfId="0" applyNumberFormat="1" applyFont="1" applyBorder="1" applyAlignment="1">
      <alignment horizontal="center" vertical="center"/>
    </xf>
    <xf numFmtId="0" fontId="18" fillId="0" borderId="0" xfId="0" applyFont="1" applyBorder="1"/>
    <xf numFmtId="1" fontId="19" fillId="5" borderId="0" xfId="1" applyNumberFormat="1" applyFont="1" applyFill="1" applyBorder="1" applyAlignment="1">
      <alignment horizontal="center" vertical="center"/>
    </xf>
    <xf numFmtId="166" fontId="30" fillId="0" borderId="0" xfId="1" applyNumberFormat="1" applyFont="1" applyBorder="1" applyAlignment="1">
      <alignment vertical="center"/>
    </xf>
    <xf numFmtId="4" fontId="30" fillId="0" borderId="0" xfId="5" applyNumberFormat="1" applyFont="1" applyBorder="1"/>
    <xf numFmtId="166" fontId="20" fillId="0" borderId="0" xfId="1" applyNumberFormat="1" applyFont="1" applyBorder="1" applyAlignment="1">
      <alignment horizontal="right" vertical="center"/>
    </xf>
    <xf numFmtId="166" fontId="25" fillId="0" borderId="0" xfId="1" applyNumberFormat="1" applyFont="1" applyBorder="1" applyAlignment="1">
      <alignment vertical="center"/>
    </xf>
    <xf numFmtId="0" fontId="5" fillId="0" borderId="0" xfId="0" applyFont="1" applyBorder="1" applyAlignment="1">
      <alignment horizontal="center" vertical="center"/>
    </xf>
    <xf numFmtId="166" fontId="5" fillId="0" borderId="0" xfId="1" applyNumberFormat="1" applyFont="1" applyBorder="1"/>
    <xf numFmtId="4" fontId="19" fillId="5" borderId="0" xfId="0" applyNumberFormat="1" applyFont="1" applyFill="1" applyBorder="1" applyAlignment="1">
      <alignment vertical="center"/>
    </xf>
    <xf numFmtId="0" fontId="25" fillId="5" borderId="0" xfId="0" applyFont="1" applyFill="1" applyBorder="1" applyAlignment="1">
      <alignment horizontal="center"/>
    </xf>
    <xf numFmtId="0" fontId="23" fillId="0" borderId="0" xfId="0" applyFont="1" applyBorder="1" applyAlignment="1">
      <alignment horizontal="center"/>
    </xf>
    <xf numFmtId="0" fontId="22" fillId="0" borderId="0" xfId="0" applyFont="1" applyBorder="1" applyAlignment="1">
      <alignment wrapText="1"/>
    </xf>
    <xf numFmtId="0" fontId="22" fillId="0" borderId="0" xfId="0" applyFont="1" applyBorder="1"/>
    <xf numFmtId="3" fontId="23" fillId="0" borderId="0" xfId="0" applyNumberFormat="1" applyFont="1" applyBorder="1"/>
    <xf numFmtId="0" fontId="26" fillId="0" borderId="0" xfId="0" applyFont="1" applyBorder="1" applyAlignment="1">
      <alignment horizontal="center"/>
    </xf>
    <xf numFmtId="3" fontId="12" fillId="0" borderId="0" xfId="0" applyNumberFormat="1" applyFont="1" applyBorder="1"/>
    <xf numFmtId="0" fontId="9" fillId="0" borderId="0" xfId="0" applyFont="1" applyFill="1"/>
    <xf numFmtId="9" fontId="1" fillId="0" borderId="0" xfId="2" applyFont="1" applyFill="1"/>
    <xf numFmtId="3" fontId="1" fillId="0" borderId="0" xfId="0" applyNumberFormat="1" applyFont="1" applyFill="1"/>
    <xf numFmtId="166" fontId="23" fillId="0" borderId="0" xfId="1" applyNumberFormat="1" applyFont="1" applyBorder="1" applyAlignment="1">
      <alignment vertical="center"/>
    </xf>
    <xf numFmtId="167" fontId="1" fillId="0" borderId="0" xfId="2" applyNumberFormat="1" applyFont="1" applyFill="1"/>
    <xf numFmtId="0" fontId="10" fillId="4" borderId="17" xfId="0" applyFont="1" applyFill="1" applyBorder="1"/>
    <xf numFmtId="1" fontId="10" fillId="4" borderId="17" xfId="1" applyNumberFormat="1" applyFont="1" applyFill="1" applyBorder="1"/>
    <xf numFmtId="0" fontId="10" fillId="0" borderId="17" xfId="0" applyFont="1" applyFill="1" applyBorder="1"/>
    <xf numFmtId="0" fontId="11" fillId="0" borderId="18" xfId="0" applyFont="1" applyFill="1" applyBorder="1"/>
    <xf numFmtId="1" fontId="11" fillId="0" borderId="18" xfId="1" applyNumberFormat="1" applyFont="1" applyFill="1" applyBorder="1"/>
    <xf numFmtId="0" fontId="35" fillId="0" borderId="18" xfId="0" applyFont="1" applyBorder="1"/>
    <xf numFmtId="1" fontId="14" fillId="0" borderId="18" xfId="0" applyNumberFormat="1" applyFont="1" applyFill="1" applyBorder="1"/>
    <xf numFmtId="0" fontId="14" fillId="0" borderId="18" xfId="0" applyFont="1" applyFill="1" applyBorder="1"/>
    <xf numFmtId="1" fontId="10" fillId="4" borderId="17" xfId="0" applyNumberFormat="1" applyFont="1" applyFill="1" applyBorder="1"/>
    <xf numFmtId="0" fontId="10" fillId="4" borderId="19" xfId="0" applyFont="1" applyFill="1" applyBorder="1"/>
    <xf numFmtId="0" fontId="0" fillId="4" borderId="19" xfId="0" applyFill="1" applyBorder="1"/>
    <xf numFmtId="1" fontId="0" fillId="4" borderId="19" xfId="0" applyNumberFormat="1" applyFill="1" applyBorder="1"/>
    <xf numFmtId="1" fontId="5" fillId="4" borderId="19" xfId="0" applyNumberFormat="1" applyFont="1" applyFill="1" applyBorder="1"/>
    <xf numFmtId="1" fontId="10" fillId="4" borderId="19" xfId="0" applyNumberFormat="1" applyFont="1" applyFill="1" applyBorder="1"/>
    <xf numFmtId="1" fontId="10" fillId="4" borderId="19" xfId="1" applyNumberFormat="1" applyFont="1" applyFill="1" applyBorder="1"/>
    <xf numFmtId="0" fontId="15" fillId="0" borderId="16" xfId="0" applyFont="1" applyFill="1" applyBorder="1"/>
    <xf numFmtId="0" fontId="16" fillId="0" borderId="16" xfId="0" applyFont="1" applyFill="1" applyBorder="1"/>
    <xf numFmtId="1" fontId="5" fillId="0" borderId="16" xfId="1" applyNumberFormat="1" applyFont="1" applyFill="1" applyBorder="1"/>
    <xf numFmtId="167" fontId="6" fillId="7" borderId="0" xfId="2" applyNumberFormat="1" applyFont="1" applyFill="1"/>
    <xf numFmtId="0" fontId="6" fillId="7" borderId="0" xfId="0" applyFont="1" applyFill="1"/>
    <xf numFmtId="0" fontId="10" fillId="9" borderId="0" xfId="0" applyFont="1" applyFill="1"/>
    <xf numFmtId="1" fontId="0" fillId="9" borderId="0" xfId="0" applyNumberFormat="1" applyFill="1"/>
    <xf numFmtId="1" fontId="0" fillId="9" borderId="0" xfId="1" applyNumberFormat="1" applyFont="1" applyFill="1"/>
    <xf numFmtId="1" fontId="9" fillId="9" borderId="0" xfId="0" applyNumberFormat="1" applyFont="1" applyFill="1"/>
    <xf numFmtId="10" fontId="0" fillId="9" borderId="0" xfId="2" applyNumberFormat="1" applyFont="1" applyFill="1"/>
    <xf numFmtId="166" fontId="9" fillId="0" borderId="0" xfId="1" applyNumberFormat="1" applyFont="1" applyFill="1"/>
    <xf numFmtId="0" fontId="0" fillId="0" borderId="0" xfId="0" applyAlignment="1"/>
    <xf numFmtId="0" fontId="19" fillId="5" borderId="0" xfId="1" applyNumberFormat="1" applyFont="1" applyFill="1" applyBorder="1" applyAlignment="1">
      <alignment horizontal="center" vertical="center" wrapText="1"/>
    </xf>
    <xf numFmtId="0" fontId="0" fillId="0" borderId="0" xfId="0" applyAlignment="1">
      <alignment wrapText="1"/>
    </xf>
    <xf numFmtId="0" fontId="20" fillId="0" borderId="0" xfId="0" applyFont="1" applyBorder="1" applyAlignment="1">
      <alignment horizontal="center" vertical="center" wrapText="1"/>
    </xf>
    <xf numFmtId="3" fontId="20" fillId="0" borderId="0" xfId="0" applyNumberFormat="1" applyFont="1" applyFill="1" applyBorder="1" applyAlignment="1">
      <alignment vertical="center" wrapText="1"/>
    </xf>
    <xf numFmtId="3" fontId="20" fillId="0" borderId="0" xfId="0" applyNumberFormat="1" applyFont="1" applyFill="1" applyBorder="1" applyAlignment="1">
      <alignment wrapText="1"/>
    </xf>
    <xf numFmtId="0" fontId="20" fillId="0" borderId="0" xfId="0" applyFont="1" applyBorder="1" applyAlignment="1">
      <alignment horizontal="justify" vertical="center" wrapText="1"/>
    </xf>
    <xf numFmtId="0" fontId="39" fillId="0" borderId="0" xfId="0" applyFont="1" applyFill="1"/>
    <xf numFmtId="1" fontId="39" fillId="0" borderId="0" xfId="0" applyNumberFormat="1" applyFont="1" applyFill="1"/>
    <xf numFmtId="167" fontId="39" fillId="0" borderId="0" xfId="2" applyNumberFormat="1" applyFont="1" applyFill="1"/>
    <xf numFmtId="0" fontId="11" fillId="0" borderId="0" xfId="0" applyFont="1" applyFill="1" applyBorder="1"/>
    <xf numFmtId="1" fontId="11" fillId="0" borderId="0" xfId="1" applyNumberFormat="1" applyFont="1" applyFill="1" applyBorder="1"/>
    <xf numFmtId="0" fontId="39" fillId="0" borderId="0" xfId="0" applyFont="1" applyFill="1" applyBorder="1"/>
    <xf numFmtId="1" fontId="39" fillId="0" borderId="0" xfId="1" applyNumberFormat="1" applyFont="1" applyFill="1" applyBorder="1"/>
    <xf numFmtId="0" fontId="40" fillId="0" borderId="0" xfId="0" applyFont="1" applyAlignment="1">
      <alignment horizontal="center"/>
    </xf>
    <xf numFmtId="0" fontId="40" fillId="0" borderId="0" xfId="0" applyFont="1" applyFill="1" applyAlignment="1">
      <alignment horizontal="center"/>
    </xf>
    <xf numFmtId="0" fontId="38" fillId="0" borderId="0" xfId="0" applyFont="1" applyAlignment="1">
      <alignment vertical="center"/>
    </xf>
    <xf numFmtId="0" fontId="5" fillId="0" borderId="0" xfId="0" applyFont="1" applyAlignment="1">
      <alignment vertical="center"/>
    </xf>
    <xf numFmtId="1" fontId="5" fillId="0" borderId="0" xfId="0" applyNumberFormat="1" applyFont="1" applyAlignment="1">
      <alignment horizontal="center" vertical="center" wrapText="1"/>
    </xf>
    <xf numFmtId="1" fontId="5" fillId="0" borderId="0" xfId="0" applyNumberFormat="1" applyFont="1" applyFill="1" applyAlignment="1">
      <alignment vertical="center"/>
    </xf>
    <xf numFmtId="1" fontId="5" fillId="0" borderId="0" xfId="0" applyNumberFormat="1" applyFont="1" applyAlignment="1">
      <alignment vertical="center"/>
    </xf>
    <xf numFmtId="1" fontId="10" fillId="4" borderId="1" xfId="1" applyNumberFormat="1" applyFont="1" applyFill="1" applyBorder="1"/>
    <xf numFmtId="1" fontId="0" fillId="0" borderId="20" xfId="0" applyNumberFormat="1" applyFill="1" applyBorder="1"/>
    <xf numFmtId="1" fontId="10" fillId="0" borderId="20" xfId="1" applyNumberFormat="1" applyFont="1" applyFill="1" applyBorder="1"/>
    <xf numFmtId="1" fontId="0" fillId="0" borderId="20" xfId="1" applyNumberFormat="1" applyFont="1" applyFill="1" applyBorder="1"/>
    <xf numFmtId="1" fontId="10" fillId="4" borderId="11" xfId="1" applyNumberFormat="1" applyFont="1" applyFill="1" applyBorder="1"/>
    <xf numFmtId="167" fontId="39" fillId="0" borderId="20" xfId="2" applyNumberFormat="1" applyFont="1" applyFill="1" applyBorder="1"/>
    <xf numFmtId="167" fontId="1" fillId="0" borderId="20" xfId="2" applyNumberFormat="1" applyFont="1" applyFill="1" applyBorder="1"/>
    <xf numFmtId="1" fontId="15" fillId="0" borderId="20" xfId="1" applyNumberFormat="1" applyFont="1" applyFill="1" applyBorder="1"/>
    <xf numFmtId="1" fontId="11" fillId="0" borderId="10" xfId="1" applyNumberFormat="1" applyFont="1" applyFill="1" applyBorder="1"/>
    <xf numFmtId="1" fontId="11" fillId="0" borderId="20" xfId="1" applyNumberFormat="1" applyFont="1" applyFill="1" applyBorder="1"/>
    <xf numFmtId="1" fontId="5" fillId="0" borderId="21" xfId="1" applyNumberFormat="1" applyFont="1" applyFill="1" applyBorder="1"/>
    <xf numFmtId="9" fontId="35" fillId="0" borderId="20" xfId="2" applyFont="1" applyFill="1" applyBorder="1"/>
    <xf numFmtId="1" fontId="35" fillId="0" borderId="20" xfId="2" applyNumberFormat="1" applyFont="1" applyFill="1" applyBorder="1"/>
    <xf numFmtId="1" fontId="1" fillId="0" borderId="20" xfId="2" applyNumberFormat="1" applyFont="1" applyFill="1" applyBorder="1"/>
    <xf numFmtId="0" fontId="1" fillId="0" borderId="20" xfId="0" applyFont="1" applyFill="1" applyBorder="1"/>
    <xf numFmtId="1" fontId="10" fillId="4" borderId="11" xfId="0" applyNumberFormat="1" applyFont="1" applyFill="1" applyBorder="1"/>
    <xf numFmtId="1" fontId="0" fillId="9" borderId="20" xfId="1" applyNumberFormat="1" applyFont="1" applyFill="1" applyBorder="1"/>
    <xf numFmtId="1" fontId="5" fillId="4" borderId="1" xfId="0" applyNumberFormat="1" applyFont="1" applyFill="1" applyBorder="1"/>
    <xf numFmtId="1" fontId="0" fillId="0" borderId="0" xfId="0" applyNumberFormat="1" applyAlignment="1">
      <alignment horizontal="left"/>
    </xf>
  </cellXfs>
  <cellStyles count="9">
    <cellStyle name="Čárka" xfId="1" builtinId="3"/>
    <cellStyle name="Čárka 2" xfId="8"/>
    <cellStyle name="Hypertextový odkaz" xfId="3" builtinId="8"/>
    <cellStyle name="Normální" xfId="0" builtinId="0"/>
    <cellStyle name="Normální 2" xfId="5"/>
    <cellStyle name="Normální 3" xfId="6"/>
    <cellStyle name="Normální 4" xfId="7"/>
    <cellStyle name="Procenta" xfId="2" builtinId="5"/>
    <cellStyle name="Správně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monitor.statnipokladna.cz/2018/obce/detail/0024313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sheetPr>
  <dimension ref="A1:O30"/>
  <sheetViews>
    <sheetView zoomScale="160" zoomScaleNormal="160" workbookViewId="0">
      <selection activeCell="A14" sqref="A14"/>
    </sheetView>
  </sheetViews>
  <sheetFormatPr defaultColWidth="9.109375" defaultRowHeight="14.4" x14ac:dyDescent="0.3"/>
  <cols>
    <col min="1" max="1" width="40.109375" style="3" customWidth="1"/>
    <col min="2" max="3" width="9.109375" style="3" customWidth="1"/>
    <col min="4" max="16384" width="9.109375" style="3"/>
  </cols>
  <sheetData>
    <row r="1" spans="1:15" ht="16.2" thickBot="1" x14ac:dyDescent="0.35">
      <c r="A1" s="21" t="s">
        <v>20</v>
      </c>
    </row>
    <row r="2" spans="1:15" s="1" customFormat="1" x14ac:dyDescent="0.3">
      <c r="A2" s="10"/>
      <c r="B2" s="19">
        <v>2012</v>
      </c>
      <c r="C2" s="19">
        <v>2013</v>
      </c>
      <c r="D2" s="19">
        <v>2014</v>
      </c>
      <c r="E2" s="19">
        <v>2015</v>
      </c>
      <c r="F2" s="19">
        <v>2016</v>
      </c>
      <c r="G2" s="19">
        <v>2017</v>
      </c>
      <c r="H2" s="19" t="s">
        <v>18</v>
      </c>
      <c r="I2" s="19">
        <v>2019</v>
      </c>
      <c r="J2" s="19">
        <v>2020</v>
      </c>
      <c r="K2" s="19">
        <v>2021</v>
      </c>
      <c r="L2" s="19">
        <v>2022</v>
      </c>
      <c r="M2" s="19">
        <v>2023</v>
      </c>
      <c r="N2" s="19">
        <v>2024</v>
      </c>
      <c r="O2" s="19">
        <v>2025</v>
      </c>
    </row>
    <row r="3" spans="1:15" s="1" customFormat="1" x14ac:dyDescent="0.3">
      <c r="A3" s="11" t="s">
        <v>0</v>
      </c>
      <c r="B3" s="8">
        <v>488</v>
      </c>
      <c r="C3" s="8">
        <v>448</v>
      </c>
      <c r="D3" s="8">
        <v>485</v>
      </c>
      <c r="E3" s="8">
        <v>458</v>
      </c>
      <c r="F3" s="8">
        <v>518</v>
      </c>
      <c r="G3" s="8">
        <v>573</v>
      </c>
      <c r="H3" s="12">
        <v>665</v>
      </c>
    </row>
    <row r="4" spans="1:15" s="1" customFormat="1" x14ac:dyDescent="0.3">
      <c r="A4" s="11" t="s">
        <v>17</v>
      </c>
      <c r="B4" s="8">
        <v>50</v>
      </c>
      <c r="C4" s="8">
        <v>34</v>
      </c>
      <c r="D4" s="8">
        <v>53</v>
      </c>
      <c r="E4" s="8">
        <v>35</v>
      </c>
      <c r="F4" s="8">
        <v>51</v>
      </c>
      <c r="G4" s="8">
        <v>61</v>
      </c>
      <c r="H4" s="12">
        <v>100</v>
      </c>
    </row>
    <row r="5" spans="1:15" s="1" customFormat="1" x14ac:dyDescent="0.3">
      <c r="A5" s="11" t="s">
        <v>9</v>
      </c>
      <c r="B5" s="8">
        <v>149</v>
      </c>
      <c r="C5" s="8">
        <v>123</v>
      </c>
      <c r="D5" s="8">
        <v>153</v>
      </c>
      <c r="E5" s="8">
        <v>148</v>
      </c>
      <c r="F5" s="17">
        <v>50</v>
      </c>
      <c r="G5" s="17">
        <v>98</v>
      </c>
      <c r="H5" s="18">
        <v>121</v>
      </c>
    </row>
    <row r="6" spans="1:15" s="1" customFormat="1" x14ac:dyDescent="0.3">
      <c r="A6" s="13" t="s">
        <v>15</v>
      </c>
      <c r="B6" s="7">
        <f>B5+B3</f>
        <v>637</v>
      </c>
      <c r="C6" s="7">
        <f t="shared" ref="C6:H6" si="0">C5+C3</f>
        <v>571</v>
      </c>
      <c r="D6" s="7">
        <f t="shared" si="0"/>
        <v>638</v>
      </c>
      <c r="E6" s="7">
        <f t="shared" si="0"/>
        <v>606</v>
      </c>
      <c r="F6" s="7">
        <f t="shared" si="0"/>
        <v>568</v>
      </c>
      <c r="G6" s="7">
        <f t="shared" si="0"/>
        <v>671</v>
      </c>
      <c r="H6" s="14">
        <f t="shared" si="0"/>
        <v>786</v>
      </c>
    </row>
    <row r="7" spans="1:15" s="1" customFormat="1" x14ac:dyDescent="0.3">
      <c r="A7" s="11" t="s">
        <v>12</v>
      </c>
      <c r="B7" s="8">
        <v>357</v>
      </c>
      <c r="C7" s="8">
        <v>403</v>
      </c>
      <c r="D7" s="8">
        <v>410</v>
      </c>
      <c r="E7" s="8">
        <v>424</v>
      </c>
      <c r="F7" s="8">
        <v>493</v>
      </c>
      <c r="G7" s="8">
        <v>536</v>
      </c>
      <c r="H7" s="12">
        <v>583</v>
      </c>
    </row>
    <row r="8" spans="1:15" s="1" customFormat="1" x14ac:dyDescent="0.3">
      <c r="A8" s="11" t="s">
        <v>11</v>
      </c>
      <c r="B8" s="8">
        <v>30</v>
      </c>
      <c r="C8" s="8">
        <v>11</v>
      </c>
      <c r="D8" s="8">
        <v>14</v>
      </c>
      <c r="E8" s="8">
        <v>1</v>
      </c>
      <c r="F8" s="8">
        <v>7</v>
      </c>
      <c r="G8" s="8">
        <v>22</v>
      </c>
      <c r="H8" s="24">
        <v>5</v>
      </c>
    </row>
    <row r="9" spans="1:15" s="1" customFormat="1" x14ac:dyDescent="0.3">
      <c r="A9" s="11" t="s">
        <v>16</v>
      </c>
      <c r="B9" s="8">
        <v>69</v>
      </c>
      <c r="C9" s="8">
        <v>67</v>
      </c>
      <c r="D9" s="8">
        <v>69</v>
      </c>
      <c r="E9" s="8">
        <v>69</v>
      </c>
      <c r="F9" s="8">
        <v>79</v>
      </c>
      <c r="G9" s="8">
        <v>75</v>
      </c>
      <c r="H9" s="24">
        <v>76</v>
      </c>
    </row>
    <row r="10" spans="1:15" s="1" customFormat="1" x14ac:dyDescent="0.3">
      <c r="A10" s="11" t="s">
        <v>10</v>
      </c>
      <c r="B10" s="8">
        <v>173</v>
      </c>
      <c r="C10" s="8">
        <v>84</v>
      </c>
      <c r="D10" s="8">
        <v>128</v>
      </c>
      <c r="E10" s="8">
        <v>160</v>
      </c>
      <c r="F10" s="8">
        <v>128</v>
      </c>
      <c r="G10" s="8">
        <v>98</v>
      </c>
      <c r="H10" s="24">
        <v>102</v>
      </c>
    </row>
    <row r="11" spans="1:15" s="1" customFormat="1" x14ac:dyDescent="0.3">
      <c r="A11" s="15" t="s">
        <v>14</v>
      </c>
      <c r="B11" s="9">
        <f t="shared" ref="B11:G11" si="1">SUM(B7:B10)</f>
        <v>629</v>
      </c>
      <c r="C11" s="9">
        <f t="shared" si="1"/>
        <v>565</v>
      </c>
      <c r="D11" s="9">
        <f t="shared" si="1"/>
        <v>621</v>
      </c>
      <c r="E11" s="9">
        <f t="shared" si="1"/>
        <v>654</v>
      </c>
      <c r="F11" s="9">
        <f t="shared" si="1"/>
        <v>707</v>
      </c>
      <c r="G11" s="9">
        <f t="shared" si="1"/>
        <v>731</v>
      </c>
      <c r="H11" s="16">
        <v>811</v>
      </c>
    </row>
    <row r="12" spans="1:15" s="1" customFormat="1" x14ac:dyDescent="0.3">
      <c r="A12" s="7" t="s">
        <v>13</v>
      </c>
      <c r="B12" s="7">
        <f>B11-B5-B3</f>
        <v>-8</v>
      </c>
      <c r="C12" s="7">
        <f t="shared" ref="C12:H12" si="2">C11-C5-C3</f>
        <v>-6</v>
      </c>
      <c r="D12" s="7">
        <f t="shared" si="2"/>
        <v>-17</v>
      </c>
      <c r="E12" s="7">
        <f t="shared" si="2"/>
        <v>48</v>
      </c>
      <c r="F12" s="7">
        <f t="shared" si="2"/>
        <v>139</v>
      </c>
      <c r="G12" s="7">
        <f t="shared" si="2"/>
        <v>60</v>
      </c>
      <c r="H12" s="7">
        <f t="shared" si="2"/>
        <v>25</v>
      </c>
    </row>
    <row r="13" spans="1:15" s="1" customFormat="1" x14ac:dyDescent="0.3">
      <c r="B13" s="3"/>
      <c r="C13" s="3"/>
      <c r="D13" s="3"/>
      <c r="E13" s="3"/>
      <c r="F13" s="3"/>
      <c r="G13" s="3"/>
      <c r="H13" s="3"/>
    </row>
    <row r="14" spans="1:15" x14ac:dyDescent="0.3">
      <c r="A14" s="8" t="s">
        <v>0</v>
      </c>
      <c r="B14" s="8">
        <f t="shared" ref="B14:H15" si="3">B3</f>
        <v>488</v>
      </c>
      <c r="C14" s="8">
        <f t="shared" si="3"/>
        <v>448</v>
      </c>
      <c r="D14" s="8">
        <f t="shared" si="3"/>
        <v>485</v>
      </c>
      <c r="E14" s="8">
        <f t="shared" si="3"/>
        <v>458</v>
      </c>
      <c r="F14" s="8">
        <f t="shared" si="3"/>
        <v>518</v>
      </c>
      <c r="G14" s="8">
        <f t="shared" si="3"/>
        <v>573</v>
      </c>
      <c r="H14" s="8">
        <f t="shared" si="3"/>
        <v>665</v>
      </c>
    </row>
    <row r="15" spans="1:15" x14ac:dyDescent="0.3">
      <c r="A15" s="8" t="s">
        <v>4</v>
      </c>
      <c r="B15" s="8">
        <f t="shared" si="3"/>
        <v>50</v>
      </c>
      <c r="C15" s="8">
        <f t="shared" si="3"/>
        <v>34</v>
      </c>
      <c r="D15" s="8">
        <f t="shared" si="3"/>
        <v>53</v>
      </c>
      <c r="E15" s="8">
        <f t="shared" si="3"/>
        <v>35</v>
      </c>
      <c r="F15" s="8">
        <f t="shared" si="3"/>
        <v>51</v>
      </c>
      <c r="G15" s="8">
        <f t="shared" si="3"/>
        <v>61</v>
      </c>
      <c r="H15" s="8">
        <f t="shared" si="3"/>
        <v>100</v>
      </c>
    </row>
    <row r="16" spans="1:15" x14ac:dyDescent="0.3">
      <c r="A16" s="8" t="s">
        <v>8</v>
      </c>
      <c r="B16" s="8">
        <f t="shared" ref="B16:G16" si="4">B14-B15</f>
        <v>438</v>
      </c>
      <c r="C16" s="8">
        <f t="shared" si="4"/>
        <v>414</v>
      </c>
      <c r="D16" s="8">
        <f t="shared" si="4"/>
        <v>432</v>
      </c>
      <c r="E16" s="8">
        <f t="shared" si="4"/>
        <v>423</v>
      </c>
      <c r="F16" s="8">
        <f t="shared" si="4"/>
        <v>467</v>
      </c>
      <c r="G16" s="8">
        <f t="shared" si="4"/>
        <v>512</v>
      </c>
      <c r="H16" s="8">
        <f>H14-H15</f>
        <v>565</v>
      </c>
    </row>
    <row r="17" spans="1:8" ht="7.5" customHeight="1" x14ac:dyDescent="0.3">
      <c r="A17" s="8"/>
      <c r="B17" s="8"/>
      <c r="C17" s="8"/>
      <c r="D17" s="8"/>
      <c r="E17" s="8"/>
      <c r="F17" s="8"/>
      <c r="G17" s="8"/>
      <c r="H17" s="8"/>
    </row>
    <row r="18" spans="1:8" x14ac:dyDescent="0.3">
      <c r="A18" s="8" t="s">
        <v>5</v>
      </c>
      <c r="B18" s="8">
        <f t="shared" ref="B18:H18" si="5">B11-B8</f>
        <v>599</v>
      </c>
      <c r="C18" s="8">
        <f t="shared" si="5"/>
        <v>554</v>
      </c>
      <c r="D18" s="8">
        <f t="shared" si="5"/>
        <v>607</v>
      </c>
      <c r="E18" s="8">
        <f t="shared" si="5"/>
        <v>653</v>
      </c>
      <c r="F18" s="8">
        <f t="shared" si="5"/>
        <v>700</v>
      </c>
      <c r="G18" s="8">
        <f t="shared" si="5"/>
        <v>709</v>
      </c>
      <c r="H18" s="8">
        <f t="shared" si="5"/>
        <v>806</v>
      </c>
    </row>
    <row r="19" spans="1:8" ht="7.5" customHeight="1" x14ac:dyDescent="0.3">
      <c r="A19" s="8"/>
      <c r="B19" s="8"/>
      <c r="C19" s="8"/>
      <c r="D19" s="8"/>
      <c r="E19" s="8"/>
      <c r="F19" s="8"/>
      <c r="G19" s="8"/>
      <c r="H19" s="8"/>
    </row>
    <row r="20" spans="1:8" s="1" customFormat="1" x14ac:dyDescent="0.3">
      <c r="A20" s="25" t="s">
        <v>19</v>
      </c>
      <c r="B20" s="25">
        <f t="shared" ref="B20:G20" si="6">B18-B16</f>
        <v>161</v>
      </c>
      <c r="C20" s="25">
        <f t="shared" si="6"/>
        <v>140</v>
      </c>
      <c r="D20" s="25">
        <f t="shared" si="6"/>
        <v>175</v>
      </c>
      <c r="E20" s="25">
        <f t="shared" si="6"/>
        <v>230</v>
      </c>
      <c r="F20" s="25">
        <f t="shared" si="6"/>
        <v>233</v>
      </c>
      <c r="G20" s="25">
        <f t="shared" si="6"/>
        <v>197</v>
      </c>
      <c r="H20" s="25">
        <v>210</v>
      </c>
    </row>
    <row r="22" spans="1:8" x14ac:dyDescent="0.3">
      <c r="A22" s="3" t="s">
        <v>1</v>
      </c>
    </row>
    <row r="23" spans="1:8" x14ac:dyDescent="0.3">
      <c r="A23" s="4" t="s">
        <v>2</v>
      </c>
    </row>
    <row r="26" spans="1:8" ht="18" x14ac:dyDescent="0.35">
      <c r="A26" s="5" t="s">
        <v>7</v>
      </c>
      <c r="B26" s="20">
        <v>2012</v>
      </c>
      <c r="C26" s="20">
        <v>2013</v>
      </c>
      <c r="D26" s="20">
        <v>2014</v>
      </c>
      <c r="E26" s="20">
        <v>2015</v>
      </c>
      <c r="F26" s="20">
        <v>2016</v>
      </c>
      <c r="G26" s="20">
        <v>2017</v>
      </c>
      <c r="H26" s="20" t="s">
        <v>18</v>
      </c>
    </row>
    <row r="27" spans="1:8" x14ac:dyDescent="0.3">
      <c r="A27" s="3" t="str">
        <f t="shared" ref="A27:H27" si="7">A16</f>
        <v>bezne vydaje bez oprav</v>
      </c>
      <c r="B27" s="3">
        <f t="shared" si="7"/>
        <v>438</v>
      </c>
      <c r="C27" s="3">
        <f t="shared" si="7"/>
        <v>414</v>
      </c>
      <c r="D27" s="3">
        <f t="shared" si="7"/>
        <v>432</v>
      </c>
      <c r="E27" s="3">
        <f t="shared" si="7"/>
        <v>423</v>
      </c>
      <c r="F27" s="3">
        <f t="shared" si="7"/>
        <v>467</v>
      </c>
      <c r="G27" s="3">
        <f t="shared" si="7"/>
        <v>512</v>
      </c>
      <c r="H27" s="3">
        <f t="shared" si="7"/>
        <v>565</v>
      </c>
    </row>
    <row r="28" spans="1:8" x14ac:dyDescent="0.3">
      <c r="A28" s="3" t="str">
        <f t="shared" ref="A28:H28" si="8">A18</f>
        <v>bezne prijmy (bez kapitalovych)</v>
      </c>
      <c r="B28" s="3">
        <f t="shared" si="8"/>
        <v>599</v>
      </c>
      <c r="C28" s="3">
        <f t="shared" si="8"/>
        <v>554</v>
      </c>
      <c r="D28" s="3">
        <f t="shared" si="8"/>
        <v>607</v>
      </c>
      <c r="E28" s="3">
        <f t="shared" si="8"/>
        <v>653</v>
      </c>
      <c r="F28" s="3">
        <f t="shared" si="8"/>
        <v>700</v>
      </c>
      <c r="G28" s="3">
        <f t="shared" si="8"/>
        <v>709</v>
      </c>
      <c r="H28" s="3">
        <f t="shared" si="8"/>
        <v>806</v>
      </c>
    </row>
    <row r="29" spans="1:8" x14ac:dyDescent="0.3">
      <c r="A29" s="6" t="s">
        <v>6</v>
      </c>
      <c r="B29" s="6">
        <f>B28-B27</f>
        <v>161</v>
      </c>
      <c r="C29" s="6">
        <f t="shared" ref="C29:H29" si="9">C28-C27</f>
        <v>140</v>
      </c>
      <c r="D29" s="6">
        <f t="shared" si="9"/>
        <v>175</v>
      </c>
      <c r="E29" s="6">
        <f t="shared" si="9"/>
        <v>230</v>
      </c>
      <c r="F29" s="6">
        <f t="shared" si="9"/>
        <v>233</v>
      </c>
      <c r="G29" s="6">
        <f t="shared" si="9"/>
        <v>197</v>
      </c>
      <c r="H29" s="6">
        <f t="shared" si="9"/>
        <v>241</v>
      </c>
    </row>
    <row r="30" spans="1:8" x14ac:dyDescent="0.3">
      <c r="A30" s="1" t="s">
        <v>3</v>
      </c>
      <c r="B30" s="2">
        <f>B29/B28</f>
        <v>0.26878130217028379</v>
      </c>
      <c r="C30" s="2">
        <f t="shared" ref="C30:H30" si="10">C29/C28</f>
        <v>0.25270758122743681</v>
      </c>
      <c r="D30" s="2">
        <f t="shared" si="10"/>
        <v>0.28830313014827019</v>
      </c>
      <c r="E30" s="2">
        <f t="shared" si="10"/>
        <v>0.35222052067381315</v>
      </c>
      <c r="F30" s="2">
        <f t="shared" si="10"/>
        <v>0.33285714285714285</v>
      </c>
      <c r="G30" s="2">
        <f t="shared" si="10"/>
        <v>0.27785613540197462</v>
      </c>
      <c r="H30" s="2">
        <f t="shared" si="10"/>
        <v>0.29900744416873448</v>
      </c>
    </row>
  </sheetData>
  <conditionalFormatting sqref="B30:H30">
    <cfRule type="colorScale" priority="3">
      <colorScale>
        <cfvo type="min"/>
        <cfvo type="percentile" val="50"/>
        <cfvo type="max"/>
        <color rgb="FFF8696B"/>
        <color rgb="FFFFEB84"/>
        <color rgb="FF63BE7B"/>
      </colorScale>
    </cfRule>
  </conditionalFormatting>
  <hyperlinks>
    <hyperlink ref="A23" r:id="rId1" location="rozpocet-souhrn"/>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27"/>
  <sheetViews>
    <sheetView workbookViewId="0">
      <selection activeCell="D20" sqref="D20"/>
    </sheetView>
  </sheetViews>
  <sheetFormatPr defaultColWidth="8.88671875" defaultRowHeight="14.4" x14ac:dyDescent="0.3"/>
  <cols>
    <col min="1" max="1" width="9.5546875" style="62" bestFit="1" customWidth="1"/>
    <col min="2" max="2" width="23.44140625" style="62" bestFit="1" customWidth="1"/>
    <col min="3" max="3" width="17.109375" style="62" bestFit="1" customWidth="1"/>
    <col min="4" max="4" width="16" style="62" customWidth="1"/>
    <col min="5" max="5" width="8.88671875" style="62"/>
    <col min="6" max="6" width="16" style="62" bestFit="1" customWidth="1"/>
    <col min="7" max="16384" width="8.88671875" style="62"/>
  </cols>
  <sheetData>
    <row r="2" spans="1:6" x14ac:dyDescent="0.3">
      <c r="A2" s="62" t="s">
        <v>543</v>
      </c>
      <c r="C2" s="62" t="s">
        <v>542</v>
      </c>
      <c r="D2" s="62" t="s">
        <v>541</v>
      </c>
      <c r="F2" s="62">
        <v>1000000</v>
      </c>
    </row>
    <row r="3" spans="1:6" x14ac:dyDescent="0.3">
      <c r="A3" s="62" t="s">
        <v>540</v>
      </c>
      <c r="B3" s="62" t="s">
        <v>22</v>
      </c>
      <c r="C3" s="63">
        <f>SUMIFS('DETAIL 2020'!$G$2:$G$641,'DETAIL 2020'!$A$2:$A$641,"&gt;999",'DETAIL 2020'!$A$2:$A$641,"&lt;2000")</f>
        <v>612798000</v>
      </c>
      <c r="F3" s="64">
        <f>C3/$F$2</f>
        <v>612.798</v>
      </c>
    </row>
    <row r="4" spans="1:6" x14ac:dyDescent="0.3">
      <c r="A4" s="62" t="s">
        <v>539</v>
      </c>
      <c r="B4" s="62" t="s">
        <v>23</v>
      </c>
      <c r="C4" s="63">
        <f>SUMIFS('DETAIL 2020'!$G$2:$G$641,'DETAIL 2020'!$A$2:$A$641,"&gt;1999",'DETAIL 2020'!$A$2:$A$641,"&lt;3000")</f>
        <v>120975886</v>
      </c>
      <c r="F4" s="64">
        <f>C4/$F$2</f>
        <v>120.975886</v>
      </c>
    </row>
    <row r="5" spans="1:6" x14ac:dyDescent="0.3">
      <c r="A5" s="62" t="s">
        <v>538</v>
      </c>
      <c r="B5" s="62" t="s">
        <v>24</v>
      </c>
      <c r="C5" s="63">
        <f>SUMIFS('DETAIL 2020'!$G$2:$G$641,'DETAIL 2020'!$A$2:$A$641,"&gt;2999",'DETAIL 2020'!$A$2:$A$641,"&lt;4000")</f>
        <v>20142396</v>
      </c>
      <c r="F5" s="64">
        <f>C5/$F$2</f>
        <v>20.142396000000002</v>
      </c>
    </row>
    <row r="6" spans="1:6" x14ac:dyDescent="0.3">
      <c r="A6" s="62" t="s">
        <v>537</v>
      </c>
      <c r="B6" s="62" t="s">
        <v>536</v>
      </c>
      <c r="C6" s="63">
        <f>SUMIFS('DETAIL 2020'!$G$2:$G$641,'DETAIL 2020'!$A$2:$A$641,"&gt;3999",'DETAIL 2020'!$A$2:$A$641,"&lt;5000")</f>
        <v>134000000</v>
      </c>
      <c r="F6" s="64">
        <f>C6/$F$2</f>
        <v>134</v>
      </c>
    </row>
    <row r="7" spans="1:6" x14ac:dyDescent="0.3">
      <c r="B7" s="62" t="s">
        <v>535</v>
      </c>
      <c r="C7" s="63">
        <f>SUM(C3:C6)</f>
        <v>887916282</v>
      </c>
      <c r="F7" s="64">
        <f>C7/$F$2</f>
        <v>887.91628200000002</v>
      </c>
    </row>
    <row r="8" spans="1:6" x14ac:dyDescent="0.3">
      <c r="C8" s="63"/>
      <c r="F8" s="64"/>
    </row>
    <row r="9" spans="1:6" x14ac:dyDescent="0.3">
      <c r="C9" s="63"/>
      <c r="F9" s="64"/>
    </row>
    <row r="10" spans="1:6" x14ac:dyDescent="0.3">
      <c r="A10" s="62" t="s">
        <v>534</v>
      </c>
      <c r="B10" s="62" t="s">
        <v>27</v>
      </c>
      <c r="C10" s="63">
        <f>SUMIFS('DETAIL 2020'!$G$2:$G$641,'DETAIL 2020'!$A$2:$A$641,"&gt;4999",'DETAIL 2020'!$A$2:$A$641,"&lt;6000")</f>
        <v>776259295</v>
      </c>
      <c r="F10" s="64">
        <f>C10/$F$2</f>
        <v>776.25929499999995</v>
      </c>
    </row>
    <row r="11" spans="1:6" s="66" customFormat="1" x14ac:dyDescent="0.3">
      <c r="A11" s="66">
        <v>5171</v>
      </c>
      <c r="B11" s="66" t="s">
        <v>533</v>
      </c>
      <c r="C11" s="67">
        <f>SUMIFS('DETAIL 2020'!$G$2:$G$641,'DETAIL 2020'!$A$2:$A$641,"=5171")</f>
        <v>114591230</v>
      </c>
      <c r="F11" s="64">
        <f>C11/$F$2</f>
        <v>114.59123</v>
      </c>
    </row>
    <row r="12" spans="1:6" x14ac:dyDescent="0.3">
      <c r="A12" s="62" t="s">
        <v>532</v>
      </c>
      <c r="B12" s="62" t="s">
        <v>31</v>
      </c>
      <c r="C12" s="63">
        <f>SUMIFS('DETAIL 2020'!$G$2:$G$641,'DETAIL 2020'!$A$2:$A$641,"&gt;5999",'DETAIL 2020'!$A$2:$A$641,"&lt;7000")</f>
        <v>247150660</v>
      </c>
      <c r="F12" s="64">
        <f>C12/$F$2</f>
        <v>247.15065999999999</v>
      </c>
    </row>
    <row r="13" spans="1:6" x14ac:dyDescent="0.3">
      <c r="B13" s="62" t="s">
        <v>531</v>
      </c>
      <c r="C13" s="65">
        <f>SUM(C10,C12)</f>
        <v>1023409955</v>
      </c>
      <c r="F13" s="64">
        <f>C13/$F$2</f>
        <v>1023.409955</v>
      </c>
    </row>
    <row r="14" spans="1:6" x14ac:dyDescent="0.3">
      <c r="C14" s="63"/>
      <c r="F14" s="64"/>
    </row>
    <row r="15" spans="1:6" x14ac:dyDescent="0.3">
      <c r="B15" s="62" t="s">
        <v>530</v>
      </c>
      <c r="C15" s="63">
        <f>C7-C13</f>
        <v>-135493673</v>
      </c>
      <c r="F15" s="64">
        <f>C15/$F$2</f>
        <v>-135.493673</v>
      </c>
    </row>
    <row r="16" spans="1:6" x14ac:dyDescent="0.3">
      <c r="C16" s="63"/>
    </row>
    <row r="17" spans="3:3" x14ac:dyDescent="0.3">
      <c r="C17" s="63"/>
    </row>
    <row r="18" spans="3:3" x14ac:dyDescent="0.3">
      <c r="C18" s="63"/>
    </row>
    <row r="19" spans="3:3" x14ac:dyDescent="0.3">
      <c r="C19" s="63"/>
    </row>
    <row r="20" spans="3:3" x14ac:dyDescent="0.3">
      <c r="C20" s="63"/>
    </row>
    <row r="21" spans="3:3" x14ac:dyDescent="0.3">
      <c r="C21" s="63"/>
    </row>
    <row r="22" spans="3:3" x14ac:dyDescent="0.3">
      <c r="C22" s="63"/>
    </row>
    <row r="23" spans="3:3" x14ac:dyDescent="0.3">
      <c r="C23" s="63"/>
    </row>
    <row r="24" spans="3:3" x14ac:dyDescent="0.3">
      <c r="C24" s="63"/>
    </row>
    <row r="25" spans="3:3" x14ac:dyDescent="0.3">
      <c r="C25" s="63"/>
    </row>
    <row r="26" spans="3:3" x14ac:dyDescent="0.3">
      <c r="C26" s="63"/>
    </row>
    <row r="27" spans="3:3" x14ac:dyDescent="0.3">
      <c r="C27" s="63"/>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Z641"/>
  <sheetViews>
    <sheetView zoomScale="85" zoomScaleNormal="85" workbookViewId="0">
      <pane ySplit="1" topLeftCell="A2" activePane="bottomLeft" state="frozen"/>
      <selection pane="bottomLeft" activeCell="F495" sqref="F495"/>
    </sheetView>
  </sheetViews>
  <sheetFormatPr defaultColWidth="8.88671875" defaultRowHeight="13.2" x14ac:dyDescent="0.25"/>
  <cols>
    <col min="1" max="1" width="10.5546875" style="72" customWidth="1"/>
    <col min="2" max="2" width="10.88671875" style="74" customWidth="1"/>
    <col min="3" max="3" width="21.44140625" style="73" customWidth="1"/>
    <col min="4" max="4" width="11.44140625" style="72" customWidth="1"/>
    <col min="5" max="5" width="24.109375" style="69" customWidth="1"/>
    <col min="6" max="6" width="116.5546875" style="71" customWidth="1"/>
    <col min="7" max="7" width="17" style="70" bestFit="1" customWidth="1"/>
    <col min="8" max="8" width="27.88671875" style="69" bestFit="1" customWidth="1"/>
    <col min="9" max="16384" width="8.88671875" style="68"/>
  </cols>
  <sheetData>
    <row r="1" spans="1:44" s="74" customFormat="1" ht="24" customHeight="1" x14ac:dyDescent="0.25">
      <c r="A1" s="113" t="s">
        <v>66</v>
      </c>
      <c r="B1" s="115" t="s">
        <v>63</v>
      </c>
      <c r="C1" s="114" t="s">
        <v>64</v>
      </c>
      <c r="D1" s="113" t="s">
        <v>65</v>
      </c>
      <c r="E1" s="112" t="s">
        <v>67</v>
      </c>
      <c r="F1" s="111" t="s">
        <v>68</v>
      </c>
      <c r="G1" s="110" t="s">
        <v>370</v>
      </c>
      <c r="H1" s="109"/>
      <c r="I1" s="108"/>
      <c r="J1" s="108"/>
      <c r="K1" s="108"/>
      <c r="L1" s="108"/>
      <c r="M1" s="108"/>
      <c r="N1" s="108"/>
      <c r="O1" s="108"/>
      <c r="P1" s="108"/>
      <c r="Q1" s="108"/>
      <c r="R1" s="108"/>
      <c r="S1" s="108"/>
      <c r="T1" s="108"/>
      <c r="U1" s="108"/>
      <c r="V1" s="108"/>
      <c r="W1" s="108"/>
      <c r="X1" s="108"/>
      <c r="Y1" s="108"/>
      <c r="Z1" s="108"/>
      <c r="AA1" s="108"/>
      <c r="AB1" s="108"/>
      <c r="AC1" s="108"/>
      <c r="AD1" s="108"/>
      <c r="AE1" s="108"/>
      <c r="AF1" s="108"/>
      <c r="AG1" s="108"/>
      <c r="AH1" s="108"/>
      <c r="AI1" s="108"/>
      <c r="AJ1" s="108"/>
      <c r="AK1" s="108"/>
      <c r="AL1" s="108"/>
      <c r="AM1" s="108"/>
      <c r="AN1" s="108"/>
      <c r="AO1" s="108"/>
      <c r="AP1" s="108"/>
      <c r="AQ1" s="108"/>
      <c r="AR1" s="108"/>
    </row>
    <row r="2" spans="1:44" hidden="1" x14ac:dyDescent="0.3">
      <c r="A2" s="72">
        <v>1211</v>
      </c>
      <c r="B2" s="76" t="s">
        <v>546</v>
      </c>
      <c r="C2" s="68" t="s">
        <v>22</v>
      </c>
      <c r="D2" s="72">
        <v>33</v>
      </c>
      <c r="E2" s="68" t="s">
        <v>552</v>
      </c>
      <c r="F2" s="75" t="s">
        <v>552</v>
      </c>
      <c r="G2" s="84">
        <v>256000000</v>
      </c>
      <c r="H2" s="81"/>
    </row>
    <row r="3" spans="1:44" hidden="1" x14ac:dyDescent="0.3">
      <c r="A3" s="72">
        <v>1111</v>
      </c>
      <c r="B3" s="76" t="s">
        <v>546</v>
      </c>
      <c r="C3" s="68" t="s">
        <v>22</v>
      </c>
      <c r="D3" s="72">
        <v>28</v>
      </c>
      <c r="E3" s="68" t="s">
        <v>545</v>
      </c>
      <c r="F3" s="75" t="s">
        <v>544</v>
      </c>
      <c r="G3" s="84">
        <v>130000000</v>
      </c>
      <c r="H3" s="98"/>
    </row>
    <row r="4" spans="1:44" hidden="1" x14ac:dyDescent="0.25">
      <c r="A4" s="72">
        <v>8115</v>
      </c>
      <c r="B4" s="76" t="s">
        <v>546</v>
      </c>
      <c r="C4" s="73" t="s">
        <v>1350</v>
      </c>
      <c r="D4" s="72">
        <v>673</v>
      </c>
      <c r="E4" s="69" t="s">
        <v>1349</v>
      </c>
      <c r="G4" s="93">
        <v>107911023</v>
      </c>
      <c r="H4" s="98"/>
    </row>
    <row r="5" spans="1:44" hidden="1" x14ac:dyDescent="0.3">
      <c r="A5" s="72">
        <v>1121</v>
      </c>
      <c r="B5" s="76" t="s">
        <v>546</v>
      </c>
      <c r="C5" s="68" t="s">
        <v>22</v>
      </c>
      <c r="D5" s="72">
        <v>31</v>
      </c>
      <c r="E5" s="68" t="s">
        <v>551</v>
      </c>
      <c r="F5" s="75" t="s">
        <v>551</v>
      </c>
      <c r="G5" s="84">
        <v>107000000</v>
      </c>
      <c r="H5" s="98"/>
    </row>
    <row r="6" spans="1:44" hidden="1" x14ac:dyDescent="0.3">
      <c r="A6" s="72">
        <v>5011</v>
      </c>
      <c r="B6" s="76" t="s">
        <v>703</v>
      </c>
      <c r="C6" s="73" t="s">
        <v>702</v>
      </c>
      <c r="D6" s="72">
        <v>182</v>
      </c>
      <c r="E6" s="68" t="s">
        <v>699</v>
      </c>
      <c r="F6" s="75" t="s">
        <v>701</v>
      </c>
      <c r="G6" s="84">
        <v>92400000</v>
      </c>
      <c r="H6" s="98"/>
    </row>
    <row r="7" spans="1:44" hidden="1" x14ac:dyDescent="0.3">
      <c r="A7" s="72">
        <v>4116</v>
      </c>
      <c r="B7" s="76" t="s">
        <v>546</v>
      </c>
      <c r="C7" s="73" t="s">
        <v>695</v>
      </c>
      <c r="D7" s="89">
        <v>1830</v>
      </c>
      <c r="E7" s="73" t="s">
        <v>697</v>
      </c>
      <c r="F7" s="75" t="s">
        <v>696</v>
      </c>
      <c r="G7" s="92">
        <v>82000000</v>
      </c>
      <c r="H7" s="98"/>
    </row>
    <row r="8" spans="1:44" hidden="1" x14ac:dyDescent="0.25">
      <c r="A8" s="72">
        <v>5331</v>
      </c>
      <c r="B8" s="76" t="s">
        <v>1187</v>
      </c>
      <c r="C8" s="73" t="s">
        <v>1186</v>
      </c>
      <c r="D8" s="72">
        <v>546</v>
      </c>
      <c r="E8" s="69" t="s">
        <v>1185</v>
      </c>
      <c r="G8" s="93">
        <v>76402741</v>
      </c>
      <c r="H8" s="98"/>
    </row>
    <row r="9" spans="1:44" ht="26.4" hidden="1" x14ac:dyDescent="0.3">
      <c r="A9" s="89">
        <v>2132</v>
      </c>
      <c r="B9" s="76" t="s">
        <v>373</v>
      </c>
      <c r="C9" s="73" t="s">
        <v>23</v>
      </c>
      <c r="D9" s="89">
        <v>3753</v>
      </c>
      <c r="E9" s="75" t="s">
        <v>374</v>
      </c>
      <c r="F9" s="75" t="s">
        <v>375</v>
      </c>
      <c r="G9" s="90">
        <v>59308150</v>
      </c>
      <c r="H9" s="98"/>
    </row>
    <row r="10" spans="1:44" hidden="1" x14ac:dyDescent="0.3">
      <c r="A10" s="72">
        <v>4112</v>
      </c>
      <c r="B10" s="76" t="s">
        <v>546</v>
      </c>
      <c r="C10" s="73" t="s">
        <v>695</v>
      </c>
      <c r="D10" s="89">
        <v>23</v>
      </c>
      <c r="E10" s="73" t="s">
        <v>694</v>
      </c>
      <c r="F10" s="75" t="s">
        <v>693</v>
      </c>
      <c r="G10" s="84">
        <v>52000000</v>
      </c>
      <c r="H10" s="98"/>
    </row>
    <row r="11" spans="1:44" ht="26.4" hidden="1" x14ac:dyDescent="0.3">
      <c r="A11" s="72">
        <v>6121</v>
      </c>
      <c r="B11" s="76" t="s">
        <v>76</v>
      </c>
      <c r="C11" s="68" t="s">
        <v>371</v>
      </c>
      <c r="E11" s="68"/>
      <c r="F11" s="75" t="s">
        <v>372</v>
      </c>
      <c r="G11" s="104">
        <v>50000000</v>
      </c>
      <c r="H11" s="98"/>
    </row>
    <row r="12" spans="1:44" hidden="1" x14ac:dyDescent="0.25">
      <c r="A12" s="72">
        <v>5331</v>
      </c>
      <c r="B12" s="76" t="s">
        <v>1232</v>
      </c>
      <c r="C12" s="86" t="s">
        <v>1180</v>
      </c>
      <c r="D12" s="72">
        <v>3475</v>
      </c>
      <c r="E12" s="68" t="s">
        <v>1231</v>
      </c>
      <c r="F12" s="75"/>
      <c r="G12" s="93">
        <v>38715000</v>
      </c>
      <c r="H12" s="98"/>
    </row>
    <row r="13" spans="1:44" hidden="1" x14ac:dyDescent="0.25">
      <c r="A13" s="72">
        <v>5901</v>
      </c>
      <c r="B13" s="76" t="s">
        <v>1232</v>
      </c>
      <c r="C13" s="73" t="s">
        <v>1266</v>
      </c>
      <c r="E13" s="69" t="s">
        <v>697</v>
      </c>
      <c r="F13" s="71" t="s">
        <v>1265</v>
      </c>
      <c r="G13" s="93">
        <v>36000000</v>
      </c>
      <c r="H13" s="98"/>
    </row>
    <row r="14" spans="1:44" hidden="1" x14ac:dyDescent="0.3">
      <c r="A14" s="72">
        <v>1511</v>
      </c>
      <c r="B14" s="76" t="s">
        <v>546</v>
      </c>
      <c r="C14" s="68" t="s">
        <v>22</v>
      </c>
      <c r="D14" s="72">
        <v>47</v>
      </c>
      <c r="E14" s="68" t="s">
        <v>590</v>
      </c>
      <c r="F14" s="75" t="s">
        <v>590</v>
      </c>
      <c r="G14" s="84">
        <v>36000000</v>
      </c>
      <c r="H14" s="98"/>
    </row>
    <row r="15" spans="1:44" hidden="1" x14ac:dyDescent="0.25">
      <c r="A15" s="72">
        <v>5331</v>
      </c>
      <c r="B15" s="76" t="s">
        <v>1181</v>
      </c>
      <c r="C15" s="86" t="s">
        <v>1180</v>
      </c>
      <c r="D15" s="72">
        <v>522</v>
      </c>
      <c r="E15" s="68" t="s">
        <v>1179</v>
      </c>
      <c r="F15" s="75"/>
      <c r="G15" s="93">
        <v>32550000</v>
      </c>
      <c r="H15" s="98"/>
    </row>
    <row r="16" spans="1:44" hidden="1" x14ac:dyDescent="0.3">
      <c r="A16" s="72">
        <v>5193</v>
      </c>
      <c r="B16" s="76" t="s">
        <v>69</v>
      </c>
      <c r="C16" s="68" t="s">
        <v>1040</v>
      </c>
      <c r="D16" s="72">
        <v>3655</v>
      </c>
      <c r="E16" s="68" t="s">
        <v>1147</v>
      </c>
      <c r="F16" s="75" t="s">
        <v>1146</v>
      </c>
      <c r="G16" s="94">
        <v>29000000</v>
      </c>
      <c r="H16" s="98"/>
    </row>
    <row r="17" spans="1:8" hidden="1" x14ac:dyDescent="0.25">
      <c r="A17" s="72">
        <v>5331</v>
      </c>
      <c r="B17" s="76" t="s">
        <v>1188</v>
      </c>
      <c r="C17" s="86" t="s">
        <v>1180</v>
      </c>
      <c r="D17" s="72">
        <v>548</v>
      </c>
      <c r="E17" s="68" t="s">
        <v>1182</v>
      </c>
      <c r="F17" s="75"/>
      <c r="G17" s="93">
        <v>28000000</v>
      </c>
      <c r="H17" s="98"/>
    </row>
    <row r="18" spans="1:8" hidden="1" x14ac:dyDescent="0.3">
      <c r="A18" s="72">
        <v>5031</v>
      </c>
      <c r="B18" s="76" t="s">
        <v>703</v>
      </c>
      <c r="C18" s="68" t="s">
        <v>702</v>
      </c>
      <c r="D18" s="72">
        <v>184</v>
      </c>
      <c r="E18" s="69" t="s">
        <v>732</v>
      </c>
      <c r="F18" s="75" t="s">
        <v>733</v>
      </c>
      <c r="G18" s="84">
        <v>23300000</v>
      </c>
      <c r="H18" s="98"/>
    </row>
    <row r="19" spans="1:8" hidden="1" x14ac:dyDescent="0.3">
      <c r="A19" s="72">
        <v>5011</v>
      </c>
      <c r="B19" s="76" t="s">
        <v>135</v>
      </c>
      <c r="C19" s="68" t="s">
        <v>700</v>
      </c>
      <c r="D19" s="72">
        <v>69</v>
      </c>
      <c r="E19" s="68" t="s">
        <v>699</v>
      </c>
      <c r="F19" s="75" t="s">
        <v>698</v>
      </c>
      <c r="G19" s="84">
        <v>22140000</v>
      </c>
      <c r="H19" s="98"/>
    </row>
    <row r="20" spans="1:8" hidden="1" x14ac:dyDescent="0.3">
      <c r="A20" s="72">
        <v>1385</v>
      </c>
      <c r="B20" s="76" t="s">
        <v>546</v>
      </c>
      <c r="C20" s="69" t="s">
        <v>22</v>
      </c>
      <c r="D20" s="72">
        <v>4634</v>
      </c>
      <c r="E20" s="68" t="s">
        <v>589</v>
      </c>
      <c r="F20" s="75" t="s">
        <v>588</v>
      </c>
      <c r="G20" s="84">
        <v>21000000</v>
      </c>
      <c r="H20" s="98"/>
    </row>
    <row r="21" spans="1:8" ht="237.6" hidden="1" x14ac:dyDescent="0.3">
      <c r="A21" s="72">
        <v>6130</v>
      </c>
      <c r="B21" s="76" t="s">
        <v>690</v>
      </c>
      <c r="C21" s="69" t="s">
        <v>31</v>
      </c>
      <c r="D21" s="72">
        <v>3758</v>
      </c>
      <c r="E21" s="68" t="s">
        <v>1345</v>
      </c>
      <c r="F21" s="75" t="s">
        <v>1344</v>
      </c>
      <c r="G21" s="84">
        <v>20000000</v>
      </c>
      <c r="H21" s="98"/>
    </row>
    <row r="22" spans="1:8" ht="26.4" hidden="1" x14ac:dyDescent="0.3">
      <c r="A22" s="72">
        <v>6121</v>
      </c>
      <c r="B22" s="76" t="s">
        <v>76</v>
      </c>
      <c r="C22" s="68" t="s">
        <v>376</v>
      </c>
      <c r="E22" s="68"/>
      <c r="F22" s="75" t="s">
        <v>377</v>
      </c>
      <c r="G22" s="104">
        <v>20000000</v>
      </c>
      <c r="H22" s="98"/>
    </row>
    <row r="23" spans="1:8" hidden="1" x14ac:dyDescent="0.25">
      <c r="A23" s="72">
        <v>5331</v>
      </c>
      <c r="B23" s="76" t="s">
        <v>1187</v>
      </c>
      <c r="C23" s="73" t="s">
        <v>1180</v>
      </c>
      <c r="D23" s="72">
        <v>1340</v>
      </c>
      <c r="E23" s="69" t="s">
        <v>1228</v>
      </c>
      <c r="F23" s="88"/>
      <c r="G23" s="93">
        <v>18083100</v>
      </c>
      <c r="H23" s="98"/>
    </row>
    <row r="24" spans="1:8" ht="26.4" hidden="1" x14ac:dyDescent="0.3">
      <c r="A24" s="72">
        <v>6121</v>
      </c>
      <c r="B24" s="76" t="s">
        <v>76</v>
      </c>
      <c r="C24" s="68" t="s">
        <v>378</v>
      </c>
      <c r="D24" s="72">
        <v>4230</v>
      </c>
      <c r="E24" s="68" t="s">
        <v>77</v>
      </c>
      <c r="F24" s="75" t="s">
        <v>379</v>
      </c>
      <c r="G24" s="84">
        <v>18000000</v>
      </c>
      <c r="H24" s="98"/>
    </row>
    <row r="25" spans="1:8" hidden="1" x14ac:dyDescent="0.3">
      <c r="A25" s="72">
        <v>1340</v>
      </c>
      <c r="B25" s="76" t="s">
        <v>546</v>
      </c>
      <c r="C25" s="69" t="s">
        <v>22</v>
      </c>
      <c r="D25" s="72">
        <v>1140</v>
      </c>
      <c r="E25" s="68" t="s">
        <v>558</v>
      </c>
      <c r="F25" s="75" t="s">
        <v>558</v>
      </c>
      <c r="G25" s="84">
        <v>17300000</v>
      </c>
      <c r="H25" s="98"/>
    </row>
    <row r="26" spans="1:8" hidden="1" x14ac:dyDescent="0.25">
      <c r="A26" s="72">
        <v>5901</v>
      </c>
      <c r="B26" s="76" t="s">
        <v>1172</v>
      </c>
      <c r="C26" s="73" t="s">
        <v>1266</v>
      </c>
      <c r="E26" s="69" t="s">
        <v>1268</v>
      </c>
      <c r="F26" s="71" t="s">
        <v>1267</v>
      </c>
      <c r="G26" s="103">
        <v>17100000</v>
      </c>
      <c r="H26" s="98"/>
    </row>
    <row r="27" spans="1:8" hidden="1" x14ac:dyDescent="0.25">
      <c r="A27" s="72">
        <v>5331</v>
      </c>
      <c r="B27" s="76" t="s">
        <v>1183</v>
      </c>
      <c r="C27" s="86" t="s">
        <v>1180</v>
      </c>
      <c r="D27" s="72">
        <v>528</v>
      </c>
      <c r="E27" s="68" t="s">
        <v>1182</v>
      </c>
      <c r="F27" s="75"/>
      <c r="G27" s="93">
        <v>14850000</v>
      </c>
      <c r="H27" s="98"/>
    </row>
    <row r="28" spans="1:8" ht="26.4" hidden="1" x14ac:dyDescent="0.3">
      <c r="A28" s="89">
        <v>5171</v>
      </c>
      <c r="B28" s="76" t="s">
        <v>373</v>
      </c>
      <c r="C28" s="73" t="s">
        <v>380</v>
      </c>
      <c r="D28" s="89">
        <v>3828</v>
      </c>
      <c r="E28" s="75" t="s">
        <v>381</v>
      </c>
      <c r="F28" s="75" t="s">
        <v>1082</v>
      </c>
      <c r="G28" s="90">
        <v>13697200</v>
      </c>
      <c r="H28" s="98"/>
    </row>
    <row r="29" spans="1:8" ht="145.19999999999999" hidden="1" x14ac:dyDescent="0.3">
      <c r="A29" s="72">
        <v>3111</v>
      </c>
      <c r="B29" s="76" t="s">
        <v>690</v>
      </c>
      <c r="C29" s="69" t="s">
        <v>24</v>
      </c>
      <c r="D29" s="72">
        <v>3757</v>
      </c>
      <c r="E29" s="68" t="s">
        <v>689</v>
      </c>
      <c r="F29" s="75" t="s">
        <v>688</v>
      </c>
      <c r="G29" s="84">
        <v>13512350</v>
      </c>
      <c r="H29" s="98"/>
    </row>
    <row r="30" spans="1:8" ht="26.4" hidden="1" x14ac:dyDescent="0.3">
      <c r="A30" s="72">
        <v>6121</v>
      </c>
      <c r="B30" s="76" t="s">
        <v>76</v>
      </c>
      <c r="C30" s="68" t="s">
        <v>382</v>
      </c>
      <c r="D30" s="72">
        <v>4238</v>
      </c>
      <c r="E30" s="68" t="s">
        <v>83</v>
      </c>
      <c r="F30" s="75" t="s">
        <v>383</v>
      </c>
      <c r="G30" s="104">
        <v>13200000</v>
      </c>
      <c r="H30" s="98"/>
    </row>
    <row r="31" spans="1:8" hidden="1" x14ac:dyDescent="0.25">
      <c r="A31" s="72">
        <v>8115</v>
      </c>
      <c r="B31" s="76" t="s">
        <v>442</v>
      </c>
      <c r="C31" s="73" t="s">
        <v>1352</v>
      </c>
      <c r="D31" s="72">
        <v>3746</v>
      </c>
      <c r="E31" s="68" t="s">
        <v>1351</v>
      </c>
      <c r="G31" s="93">
        <v>12400000</v>
      </c>
      <c r="H31" s="98"/>
    </row>
    <row r="32" spans="1:8" hidden="1" x14ac:dyDescent="0.3">
      <c r="A32" s="72">
        <v>5362</v>
      </c>
      <c r="B32" s="76" t="s">
        <v>373</v>
      </c>
      <c r="C32" s="73" t="s">
        <v>384</v>
      </c>
      <c r="D32" s="72">
        <v>4647</v>
      </c>
      <c r="E32" s="73" t="s">
        <v>385</v>
      </c>
      <c r="F32" s="75" t="s">
        <v>1244</v>
      </c>
      <c r="G32" s="84">
        <v>12400000</v>
      </c>
      <c r="H32" s="98"/>
    </row>
    <row r="33" spans="1:8" ht="52.8" x14ac:dyDescent="0.3">
      <c r="A33" s="72">
        <v>5171</v>
      </c>
      <c r="B33" s="76" t="s">
        <v>114</v>
      </c>
      <c r="C33" s="73" t="s">
        <v>115</v>
      </c>
      <c r="D33" s="72">
        <v>484</v>
      </c>
      <c r="E33" s="69" t="s">
        <v>1070</v>
      </c>
      <c r="F33" s="75" t="s">
        <v>1069</v>
      </c>
      <c r="G33" s="84">
        <v>12386000</v>
      </c>
      <c r="H33" s="98"/>
    </row>
    <row r="34" spans="1:8" ht="39.6" hidden="1" x14ac:dyDescent="0.3">
      <c r="A34" s="89">
        <v>5171</v>
      </c>
      <c r="B34" s="76" t="s">
        <v>373</v>
      </c>
      <c r="C34" s="73" t="s">
        <v>386</v>
      </c>
      <c r="D34" s="89">
        <v>3832</v>
      </c>
      <c r="E34" s="75" t="s">
        <v>387</v>
      </c>
      <c r="F34" s="75" t="s">
        <v>388</v>
      </c>
      <c r="G34" s="90">
        <v>11861630</v>
      </c>
      <c r="H34" s="98"/>
    </row>
    <row r="35" spans="1:8" hidden="1" x14ac:dyDescent="0.3">
      <c r="A35" s="72">
        <v>1113</v>
      </c>
      <c r="B35" s="76" t="s">
        <v>546</v>
      </c>
      <c r="C35" s="68" t="s">
        <v>22</v>
      </c>
      <c r="D35" s="72">
        <v>30</v>
      </c>
      <c r="E35" s="68" t="s">
        <v>550</v>
      </c>
      <c r="F35" s="75" t="s">
        <v>549</v>
      </c>
      <c r="G35" s="84">
        <v>11000000</v>
      </c>
      <c r="H35" s="98"/>
    </row>
    <row r="36" spans="1:8" hidden="1" x14ac:dyDescent="0.3">
      <c r="A36" s="72">
        <v>6121</v>
      </c>
      <c r="B36" s="76" t="s">
        <v>76</v>
      </c>
      <c r="C36" s="68" t="s">
        <v>391</v>
      </c>
      <c r="D36" s="72">
        <v>4552</v>
      </c>
      <c r="E36" s="68" t="s">
        <v>77</v>
      </c>
      <c r="F36" s="75" t="s">
        <v>392</v>
      </c>
      <c r="G36" s="104">
        <v>10500000</v>
      </c>
      <c r="H36" s="98"/>
    </row>
    <row r="37" spans="1:8" ht="26.4" hidden="1" x14ac:dyDescent="0.3">
      <c r="A37" s="72">
        <v>6121</v>
      </c>
      <c r="B37" s="76" t="s">
        <v>76</v>
      </c>
      <c r="C37" s="68" t="s">
        <v>389</v>
      </c>
      <c r="D37" s="72">
        <v>4234</v>
      </c>
      <c r="E37" s="68" t="s">
        <v>102</v>
      </c>
      <c r="F37" s="75" t="s">
        <v>390</v>
      </c>
      <c r="G37" s="104">
        <v>10500000</v>
      </c>
      <c r="H37" s="98"/>
    </row>
    <row r="38" spans="1:8" ht="26.4" hidden="1" x14ac:dyDescent="0.3">
      <c r="A38" s="72">
        <v>2132</v>
      </c>
      <c r="B38" s="76" t="s">
        <v>114</v>
      </c>
      <c r="C38" s="68" t="s">
        <v>115</v>
      </c>
      <c r="D38" s="72">
        <v>18</v>
      </c>
      <c r="E38" s="68" t="s">
        <v>637</v>
      </c>
      <c r="F38" s="75" t="s">
        <v>636</v>
      </c>
      <c r="G38" s="84">
        <v>10500000</v>
      </c>
      <c r="H38" s="98"/>
    </row>
    <row r="39" spans="1:8" hidden="1" x14ac:dyDescent="0.3">
      <c r="A39" s="72">
        <v>1361</v>
      </c>
      <c r="B39" s="76" t="s">
        <v>546</v>
      </c>
      <c r="C39" s="69" t="s">
        <v>22</v>
      </c>
      <c r="D39" s="72">
        <v>847</v>
      </c>
      <c r="E39" s="68" t="s">
        <v>571</v>
      </c>
      <c r="F39" s="75" t="s">
        <v>569</v>
      </c>
      <c r="G39" s="84">
        <v>10460000</v>
      </c>
      <c r="H39" s="98"/>
    </row>
    <row r="40" spans="1:8" ht="39.6" hidden="1" x14ac:dyDescent="0.3">
      <c r="A40" s="89">
        <v>5171</v>
      </c>
      <c r="B40" s="76" t="s">
        <v>373</v>
      </c>
      <c r="C40" s="73" t="s">
        <v>393</v>
      </c>
      <c r="D40" s="89">
        <v>4573</v>
      </c>
      <c r="E40" s="75" t="s">
        <v>394</v>
      </c>
      <c r="F40" s="75" t="s">
        <v>395</v>
      </c>
      <c r="G40" s="90">
        <v>9425900</v>
      </c>
      <c r="H40" s="98"/>
    </row>
    <row r="41" spans="1:8" hidden="1" x14ac:dyDescent="0.3">
      <c r="A41" s="72">
        <v>2132</v>
      </c>
      <c r="B41" s="76" t="s">
        <v>596</v>
      </c>
      <c r="C41" s="68" t="s">
        <v>485</v>
      </c>
      <c r="D41" s="72">
        <v>3390</v>
      </c>
      <c r="E41" s="69" t="s">
        <v>641</v>
      </c>
      <c r="F41" s="88" t="s">
        <v>651</v>
      </c>
      <c r="G41" s="84">
        <v>9185000</v>
      </c>
      <c r="H41" s="98"/>
    </row>
    <row r="42" spans="1:8" hidden="1" x14ac:dyDescent="0.25">
      <c r="A42" s="72">
        <v>5901</v>
      </c>
      <c r="B42" s="76" t="s">
        <v>703</v>
      </c>
      <c r="C42" s="73" t="s">
        <v>1266</v>
      </c>
      <c r="E42" s="69" t="s">
        <v>697</v>
      </c>
      <c r="F42" s="71" t="s">
        <v>1269</v>
      </c>
      <c r="G42" s="93">
        <v>8500000</v>
      </c>
      <c r="H42" s="98"/>
    </row>
    <row r="43" spans="1:8" hidden="1" x14ac:dyDescent="0.3">
      <c r="A43" s="72">
        <v>5032</v>
      </c>
      <c r="B43" s="76" t="s">
        <v>703</v>
      </c>
      <c r="C43" s="68" t="s">
        <v>702</v>
      </c>
      <c r="D43" s="72">
        <v>185</v>
      </c>
      <c r="E43" s="69" t="s">
        <v>738</v>
      </c>
      <c r="F43" s="75" t="s">
        <v>739</v>
      </c>
      <c r="G43" s="84">
        <v>8455000</v>
      </c>
      <c r="H43" s="98"/>
    </row>
    <row r="44" spans="1:8" ht="26.4" hidden="1" x14ac:dyDescent="0.3">
      <c r="A44" s="72">
        <v>6121</v>
      </c>
      <c r="B44" s="76" t="s">
        <v>114</v>
      </c>
      <c r="C44" s="68" t="s">
        <v>115</v>
      </c>
      <c r="D44" s="72">
        <v>3571</v>
      </c>
      <c r="E44" s="68" t="s">
        <v>116</v>
      </c>
      <c r="F44" s="75" t="s">
        <v>1323</v>
      </c>
      <c r="G44" s="84">
        <v>8070000</v>
      </c>
      <c r="H44" s="98"/>
    </row>
    <row r="45" spans="1:8" ht="343.2" hidden="1" x14ac:dyDescent="0.3">
      <c r="A45" s="72">
        <v>5168</v>
      </c>
      <c r="B45" s="76" t="s">
        <v>798</v>
      </c>
      <c r="C45" s="73" t="s">
        <v>797</v>
      </c>
      <c r="D45" s="72">
        <v>3117</v>
      </c>
      <c r="E45" s="68" t="s">
        <v>968</v>
      </c>
      <c r="F45" s="75" t="s">
        <v>967</v>
      </c>
      <c r="G45" s="84">
        <v>8034518</v>
      </c>
      <c r="H45" s="98"/>
    </row>
    <row r="46" spans="1:8" ht="52.8" hidden="1" x14ac:dyDescent="0.3">
      <c r="A46" s="89">
        <v>6121</v>
      </c>
      <c r="B46" s="76" t="s">
        <v>373</v>
      </c>
      <c r="C46" s="73" t="s">
        <v>396</v>
      </c>
      <c r="D46" s="89">
        <v>1747</v>
      </c>
      <c r="E46" s="75" t="s">
        <v>397</v>
      </c>
      <c r="F46" s="75" t="s">
        <v>398</v>
      </c>
      <c r="G46" s="90">
        <v>7865000</v>
      </c>
      <c r="H46" s="98"/>
    </row>
    <row r="47" spans="1:8" x14ac:dyDescent="0.25">
      <c r="A47" s="72">
        <v>5171</v>
      </c>
      <c r="B47" s="76" t="s">
        <v>76</v>
      </c>
      <c r="C47" s="86" t="s">
        <v>197</v>
      </c>
      <c r="D47" s="72">
        <v>3872</v>
      </c>
      <c r="E47" s="68" t="s">
        <v>184</v>
      </c>
      <c r="F47" s="75" t="s">
        <v>399</v>
      </c>
      <c r="G47" s="93">
        <v>7000000</v>
      </c>
      <c r="H47" s="98"/>
    </row>
    <row r="48" spans="1:8" ht="26.4" hidden="1" x14ac:dyDescent="0.3">
      <c r="A48" s="89">
        <v>5660</v>
      </c>
      <c r="B48" s="76" t="s">
        <v>687</v>
      </c>
      <c r="C48" s="73" t="s">
        <v>933</v>
      </c>
      <c r="D48" s="72">
        <v>4403</v>
      </c>
      <c r="E48" s="75" t="s">
        <v>1262</v>
      </c>
      <c r="F48" s="75" t="s">
        <v>1261</v>
      </c>
      <c r="G48" s="92">
        <v>6997500</v>
      </c>
      <c r="H48" s="98"/>
    </row>
    <row r="49" spans="1:8" hidden="1" x14ac:dyDescent="0.3">
      <c r="A49" s="72">
        <v>5362</v>
      </c>
      <c r="B49" s="76" t="s">
        <v>546</v>
      </c>
      <c r="C49" s="68" t="s">
        <v>929</v>
      </c>
      <c r="D49" s="72">
        <v>615</v>
      </c>
      <c r="E49" s="69" t="s">
        <v>385</v>
      </c>
      <c r="F49" s="75" t="s">
        <v>1241</v>
      </c>
      <c r="G49" s="84">
        <v>6900000</v>
      </c>
      <c r="H49" s="98"/>
    </row>
    <row r="50" spans="1:8" hidden="1" x14ac:dyDescent="0.3">
      <c r="A50" s="72">
        <v>3112</v>
      </c>
      <c r="B50" s="76" t="s">
        <v>596</v>
      </c>
      <c r="C50" s="68" t="s">
        <v>692</v>
      </c>
      <c r="D50" s="72">
        <v>3531</v>
      </c>
      <c r="E50" s="68" t="s">
        <v>692</v>
      </c>
      <c r="F50" s="75" t="s">
        <v>691</v>
      </c>
      <c r="G50" s="84">
        <v>6630046</v>
      </c>
      <c r="H50" s="98"/>
    </row>
    <row r="51" spans="1:8" hidden="1" x14ac:dyDescent="0.3">
      <c r="A51" s="72">
        <v>5901</v>
      </c>
      <c r="B51" s="76" t="s">
        <v>762</v>
      </c>
      <c r="C51" s="68" t="s">
        <v>1256</v>
      </c>
      <c r="D51" s="72">
        <v>3466</v>
      </c>
      <c r="E51" s="68" t="s">
        <v>1285</v>
      </c>
      <c r="F51" s="75" t="s">
        <v>1254</v>
      </c>
      <c r="G51" s="84">
        <v>6600000</v>
      </c>
      <c r="H51" s="98"/>
    </row>
    <row r="52" spans="1:8" ht="39.6" hidden="1" x14ac:dyDescent="0.3">
      <c r="A52" s="72">
        <v>5152</v>
      </c>
      <c r="B52" s="76" t="s">
        <v>596</v>
      </c>
      <c r="C52" s="69" t="s">
        <v>197</v>
      </c>
      <c r="D52" s="72">
        <v>3272</v>
      </c>
      <c r="E52" s="68" t="s">
        <v>875</v>
      </c>
      <c r="F52" s="75" t="s">
        <v>874</v>
      </c>
      <c r="G52" s="84">
        <v>6600000</v>
      </c>
      <c r="H52" s="98"/>
    </row>
    <row r="53" spans="1:8" hidden="1" x14ac:dyDescent="0.3">
      <c r="A53" s="72">
        <v>8115</v>
      </c>
      <c r="B53" s="76" t="s">
        <v>690</v>
      </c>
      <c r="C53" s="69" t="s">
        <v>1353</v>
      </c>
      <c r="D53" s="72">
        <v>3842</v>
      </c>
      <c r="E53" s="68" t="s">
        <v>1351</v>
      </c>
      <c r="F53" s="75"/>
      <c r="G53" s="84">
        <v>6487650</v>
      </c>
      <c r="H53" s="98"/>
    </row>
    <row r="54" spans="1:8" ht="66" hidden="1" x14ac:dyDescent="0.3">
      <c r="A54" s="89">
        <v>6121</v>
      </c>
      <c r="B54" s="76" t="s">
        <v>373</v>
      </c>
      <c r="C54" s="73" t="s">
        <v>400</v>
      </c>
      <c r="D54" s="89"/>
      <c r="E54" s="75"/>
      <c r="F54" s="75" t="s">
        <v>401</v>
      </c>
      <c r="G54" s="90">
        <v>6014670</v>
      </c>
      <c r="H54" s="98"/>
    </row>
    <row r="55" spans="1:8" hidden="1" x14ac:dyDescent="0.3">
      <c r="A55" s="72">
        <v>6121</v>
      </c>
      <c r="B55" s="76" t="s">
        <v>76</v>
      </c>
      <c r="C55" s="73" t="s">
        <v>103</v>
      </c>
      <c r="D55" s="89">
        <v>3858</v>
      </c>
      <c r="E55" s="69" t="s">
        <v>77</v>
      </c>
      <c r="F55" s="75" t="s">
        <v>104</v>
      </c>
      <c r="G55" s="104">
        <v>6000000</v>
      </c>
      <c r="H55" s="98"/>
    </row>
    <row r="56" spans="1:8" ht="26.4" hidden="1" x14ac:dyDescent="0.3">
      <c r="A56" s="72">
        <v>6122</v>
      </c>
      <c r="B56" s="76" t="s">
        <v>135</v>
      </c>
      <c r="C56" s="69" t="s">
        <v>136</v>
      </c>
      <c r="D56" s="72">
        <v>92</v>
      </c>
      <c r="E56" s="68" t="s">
        <v>137</v>
      </c>
      <c r="F56" s="75" t="s">
        <v>1333</v>
      </c>
      <c r="G56" s="84">
        <v>5650000</v>
      </c>
      <c r="H56" s="98"/>
    </row>
    <row r="57" spans="1:8" hidden="1" x14ac:dyDescent="0.3">
      <c r="A57" s="72">
        <v>1333</v>
      </c>
      <c r="B57" s="76" t="s">
        <v>546</v>
      </c>
      <c r="C57" s="69" t="s">
        <v>22</v>
      </c>
      <c r="D57" s="72">
        <v>2723</v>
      </c>
      <c r="E57" s="68" t="s">
        <v>553</v>
      </c>
      <c r="F57" s="75" t="s">
        <v>553</v>
      </c>
      <c r="G57" s="84">
        <v>5520000</v>
      </c>
      <c r="H57" s="98"/>
    </row>
    <row r="58" spans="1:8" hidden="1" x14ac:dyDescent="0.3">
      <c r="A58" s="72">
        <v>2212</v>
      </c>
      <c r="B58" s="76" t="s">
        <v>546</v>
      </c>
      <c r="C58" s="73" t="s">
        <v>23</v>
      </c>
      <c r="D58" s="72">
        <v>4564</v>
      </c>
      <c r="E58" s="69" t="s">
        <v>671</v>
      </c>
      <c r="F58" s="75" t="s">
        <v>658</v>
      </c>
      <c r="G58" s="84">
        <v>5500000</v>
      </c>
      <c r="H58" s="98"/>
    </row>
    <row r="59" spans="1:8" hidden="1" x14ac:dyDescent="0.3">
      <c r="A59" s="72">
        <v>5031</v>
      </c>
      <c r="B59" s="76" t="s">
        <v>135</v>
      </c>
      <c r="C59" s="68" t="s">
        <v>700</v>
      </c>
      <c r="D59" s="72">
        <v>70</v>
      </c>
      <c r="E59" s="69" t="s">
        <v>732</v>
      </c>
      <c r="F59" s="75" t="s">
        <v>698</v>
      </c>
      <c r="G59" s="84">
        <v>5490720</v>
      </c>
      <c r="H59" s="98"/>
    </row>
    <row r="60" spans="1:8" hidden="1" x14ac:dyDescent="0.25">
      <c r="A60" s="72">
        <v>6331</v>
      </c>
      <c r="B60" s="76" t="s">
        <v>1187</v>
      </c>
      <c r="C60" s="73" t="s">
        <v>1180</v>
      </c>
      <c r="D60" s="72">
        <v>547</v>
      </c>
      <c r="E60" s="69" t="s">
        <v>1346</v>
      </c>
      <c r="F60" s="88"/>
      <c r="G60" s="93">
        <v>5000000</v>
      </c>
      <c r="H60" s="98"/>
    </row>
    <row r="61" spans="1:8" hidden="1" x14ac:dyDescent="0.3">
      <c r="A61" s="72">
        <v>6121</v>
      </c>
      <c r="B61" s="76" t="s">
        <v>76</v>
      </c>
      <c r="C61" s="68" t="s">
        <v>406</v>
      </c>
      <c r="D61" s="72">
        <v>3598</v>
      </c>
      <c r="E61" s="68" t="s">
        <v>407</v>
      </c>
      <c r="F61" s="75" t="s">
        <v>408</v>
      </c>
      <c r="G61" s="104">
        <v>5000000</v>
      </c>
      <c r="H61" s="98"/>
    </row>
    <row r="62" spans="1:8" ht="39.6" hidden="1" x14ac:dyDescent="0.3">
      <c r="A62" s="72">
        <v>6121</v>
      </c>
      <c r="B62" s="76" t="s">
        <v>76</v>
      </c>
      <c r="C62" s="73" t="s">
        <v>402</v>
      </c>
      <c r="E62" s="68"/>
      <c r="F62" s="75" t="s">
        <v>403</v>
      </c>
      <c r="G62" s="104">
        <v>5000000</v>
      </c>
      <c r="H62" s="98"/>
    </row>
    <row r="63" spans="1:8" ht="26.4" hidden="1" x14ac:dyDescent="0.3">
      <c r="A63" s="72">
        <v>6121</v>
      </c>
      <c r="B63" s="76" t="s">
        <v>76</v>
      </c>
      <c r="C63" s="73" t="s">
        <v>404</v>
      </c>
      <c r="D63" s="89"/>
      <c r="F63" s="75" t="s">
        <v>405</v>
      </c>
      <c r="G63" s="104">
        <v>5000000</v>
      </c>
      <c r="H63" s="98"/>
    </row>
    <row r="64" spans="1:8" hidden="1" x14ac:dyDescent="0.3">
      <c r="A64" s="72">
        <v>5901</v>
      </c>
      <c r="B64" s="76" t="s">
        <v>762</v>
      </c>
      <c r="C64" s="68" t="s">
        <v>1256</v>
      </c>
      <c r="D64" s="72">
        <v>3467</v>
      </c>
      <c r="E64" s="68" t="s">
        <v>1286</v>
      </c>
      <c r="F64" s="75" t="s">
        <v>1254</v>
      </c>
      <c r="G64" s="84">
        <v>5000000</v>
      </c>
      <c r="H64" s="98"/>
    </row>
    <row r="65" spans="1:8" x14ac:dyDescent="0.3">
      <c r="A65" s="72">
        <v>5171</v>
      </c>
      <c r="B65" s="76" t="s">
        <v>69</v>
      </c>
      <c r="C65" s="68" t="s">
        <v>165</v>
      </c>
      <c r="D65" s="72">
        <v>4541</v>
      </c>
      <c r="E65" s="68" t="s">
        <v>179</v>
      </c>
      <c r="F65" s="75" t="s">
        <v>1088</v>
      </c>
      <c r="G65" s="94">
        <v>5000000</v>
      </c>
      <c r="H65" s="98"/>
    </row>
    <row r="66" spans="1:8" hidden="1" x14ac:dyDescent="0.25">
      <c r="A66" s="72">
        <v>8115</v>
      </c>
      <c r="B66" s="76" t="s">
        <v>687</v>
      </c>
      <c r="C66" s="73" t="s">
        <v>1353</v>
      </c>
      <c r="D66" s="72">
        <v>4404</v>
      </c>
      <c r="E66" s="69" t="s">
        <v>1351</v>
      </c>
      <c r="G66" s="93">
        <v>4995000</v>
      </c>
      <c r="H66" s="98"/>
    </row>
    <row r="67" spans="1:8" hidden="1" x14ac:dyDescent="0.3">
      <c r="A67" s="72">
        <v>5023</v>
      </c>
      <c r="B67" s="76" t="s">
        <v>703</v>
      </c>
      <c r="C67" s="68" t="s">
        <v>727</v>
      </c>
      <c r="D67" s="72">
        <v>205</v>
      </c>
      <c r="E67" s="68" t="s">
        <v>726</v>
      </c>
      <c r="F67" s="75" t="s">
        <v>725</v>
      </c>
      <c r="G67" s="84">
        <v>4860000</v>
      </c>
      <c r="H67" s="98"/>
    </row>
    <row r="68" spans="1:8" hidden="1" x14ac:dyDescent="0.3">
      <c r="A68" s="72">
        <v>6121</v>
      </c>
      <c r="B68" s="76" t="s">
        <v>76</v>
      </c>
      <c r="C68" s="68" t="s">
        <v>409</v>
      </c>
      <c r="D68" s="72">
        <v>4584</v>
      </c>
      <c r="E68" s="68" t="s">
        <v>77</v>
      </c>
      <c r="F68" s="75" t="s">
        <v>410</v>
      </c>
      <c r="G68" s="104">
        <v>4500000</v>
      </c>
      <c r="H68" s="98"/>
    </row>
    <row r="69" spans="1:8" hidden="1" x14ac:dyDescent="0.3">
      <c r="A69" s="72">
        <v>6121</v>
      </c>
      <c r="B69" s="76" t="s">
        <v>76</v>
      </c>
      <c r="C69" s="68" t="s">
        <v>411</v>
      </c>
      <c r="D69" s="72">
        <v>4547</v>
      </c>
      <c r="E69" s="68" t="s">
        <v>145</v>
      </c>
      <c r="F69" s="75" t="s">
        <v>412</v>
      </c>
      <c r="G69" s="104">
        <v>4400000</v>
      </c>
      <c r="H69" s="98"/>
    </row>
    <row r="70" spans="1:8" hidden="1" x14ac:dyDescent="0.3">
      <c r="A70" s="72">
        <v>5331</v>
      </c>
      <c r="B70" s="76" t="s">
        <v>1172</v>
      </c>
      <c r="C70" s="68" t="s">
        <v>1171</v>
      </c>
      <c r="D70" s="72">
        <v>107</v>
      </c>
      <c r="E70" s="68" t="s">
        <v>1174</v>
      </c>
      <c r="F70" s="75" t="s">
        <v>1173</v>
      </c>
      <c r="G70" s="84">
        <v>4260000</v>
      </c>
      <c r="H70" s="98"/>
    </row>
    <row r="71" spans="1:8" hidden="1" x14ac:dyDescent="0.3">
      <c r="A71" s="72">
        <v>5331</v>
      </c>
      <c r="B71" s="76" t="s">
        <v>1172</v>
      </c>
      <c r="C71" s="69" t="s">
        <v>1171</v>
      </c>
      <c r="D71" s="72">
        <v>915</v>
      </c>
      <c r="E71" s="68" t="s">
        <v>1218</v>
      </c>
      <c r="F71" s="75" t="s">
        <v>1217</v>
      </c>
      <c r="G71" s="84">
        <v>4200000</v>
      </c>
      <c r="H71" s="98"/>
    </row>
    <row r="72" spans="1:8" ht="39.6" hidden="1" x14ac:dyDescent="0.3">
      <c r="A72" s="89">
        <v>6121</v>
      </c>
      <c r="B72" s="76" t="s">
        <v>373</v>
      </c>
      <c r="C72" s="73" t="s">
        <v>413</v>
      </c>
      <c r="D72" s="89">
        <v>3835</v>
      </c>
      <c r="E72" s="75" t="s">
        <v>414</v>
      </c>
      <c r="F72" s="75" t="s">
        <v>415</v>
      </c>
      <c r="G72" s="90">
        <v>4150300</v>
      </c>
      <c r="H72" s="98"/>
    </row>
    <row r="73" spans="1:8" x14ac:dyDescent="0.25">
      <c r="A73" s="72">
        <v>5171</v>
      </c>
      <c r="B73" s="76" t="s">
        <v>76</v>
      </c>
      <c r="C73" s="86" t="s">
        <v>127</v>
      </c>
      <c r="D73" s="72">
        <v>3874</v>
      </c>
      <c r="E73" s="68" t="s">
        <v>184</v>
      </c>
      <c r="F73" s="75" t="s">
        <v>416</v>
      </c>
      <c r="G73" s="93">
        <v>4000000</v>
      </c>
      <c r="H73" s="98"/>
    </row>
    <row r="74" spans="1:8" hidden="1" x14ac:dyDescent="0.3">
      <c r="A74" s="72">
        <v>2131</v>
      </c>
      <c r="B74" s="76" t="s">
        <v>596</v>
      </c>
      <c r="C74" s="68" t="s">
        <v>485</v>
      </c>
      <c r="D74" s="72">
        <v>58</v>
      </c>
      <c r="E74" s="69" t="s">
        <v>633</v>
      </c>
      <c r="F74" s="88" t="s">
        <v>632</v>
      </c>
      <c r="G74" s="84">
        <v>3800000</v>
      </c>
      <c r="H74" s="98"/>
    </row>
    <row r="75" spans="1:8" ht="26.4" hidden="1" x14ac:dyDescent="0.3">
      <c r="A75" s="72">
        <v>5169</v>
      </c>
      <c r="B75" s="76" t="s">
        <v>703</v>
      </c>
      <c r="C75" s="68" t="s">
        <v>702</v>
      </c>
      <c r="D75" s="72">
        <v>195</v>
      </c>
      <c r="E75" s="68" t="s">
        <v>456</v>
      </c>
      <c r="F75" s="75" t="s">
        <v>975</v>
      </c>
      <c r="G75" s="84">
        <v>3700000</v>
      </c>
      <c r="H75" s="98"/>
    </row>
    <row r="76" spans="1:8" hidden="1" x14ac:dyDescent="0.3">
      <c r="A76" s="72">
        <v>5011</v>
      </c>
      <c r="B76" s="76" t="s">
        <v>114</v>
      </c>
      <c r="C76" s="68" t="s">
        <v>705</v>
      </c>
      <c r="D76" s="72">
        <v>494</v>
      </c>
      <c r="E76" s="68" t="s">
        <v>704</v>
      </c>
      <c r="F76" s="75"/>
      <c r="G76" s="84">
        <v>3700000</v>
      </c>
      <c r="H76" s="98"/>
    </row>
    <row r="77" spans="1:8" hidden="1" x14ac:dyDescent="0.3">
      <c r="A77" s="72">
        <v>5331</v>
      </c>
      <c r="B77" s="76" t="s">
        <v>1172</v>
      </c>
      <c r="C77" s="69" t="s">
        <v>1171</v>
      </c>
      <c r="D77" s="72">
        <v>914</v>
      </c>
      <c r="E77" s="68" t="s">
        <v>1216</v>
      </c>
      <c r="F77" s="75" t="s">
        <v>1215</v>
      </c>
      <c r="G77" s="84">
        <v>3650000</v>
      </c>
      <c r="H77" s="98"/>
    </row>
    <row r="78" spans="1:8" hidden="1" x14ac:dyDescent="0.25">
      <c r="A78" s="72">
        <v>8115</v>
      </c>
      <c r="B78" s="76" t="s">
        <v>1260</v>
      </c>
      <c r="C78" s="73" t="s">
        <v>1353</v>
      </c>
      <c r="D78" s="72">
        <v>3844</v>
      </c>
      <c r="E78" s="69" t="s">
        <v>1351</v>
      </c>
      <c r="G78" s="93">
        <v>3600000</v>
      </c>
      <c r="H78" s="98"/>
    </row>
    <row r="79" spans="1:8" ht="26.4" hidden="1" x14ac:dyDescent="0.3">
      <c r="A79" s="72">
        <v>5499</v>
      </c>
      <c r="B79" s="76" t="s">
        <v>1260</v>
      </c>
      <c r="C79" s="73" t="s">
        <v>1259</v>
      </c>
      <c r="D79" s="89">
        <v>3583</v>
      </c>
      <c r="E79" s="73" t="s">
        <v>1258</v>
      </c>
      <c r="F79" s="75" t="s">
        <v>1257</v>
      </c>
      <c r="G79" s="84">
        <v>3600000</v>
      </c>
      <c r="H79" s="98"/>
    </row>
    <row r="80" spans="1:8" ht="39.6" hidden="1" x14ac:dyDescent="0.3">
      <c r="A80" s="72">
        <v>2111</v>
      </c>
      <c r="B80" s="76" t="s">
        <v>546</v>
      </c>
      <c r="C80" s="73" t="s">
        <v>23</v>
      </c>
      <c r="D80" s="89">
        <v>4066</v>
      </c>
      <c r="E80" s="73" t="s">
        <v>598</v>
      </c>
      <c r="F80" s="75" t="s">
        <v>591</v>
      </c>
      <c r="G80" s="84">
        <v>3600000</v>
      </c>
      <c r="H80" s="98"/>
    </row>
    <row r="81" spans="1:8" hidden="1" x14ac:dyDescent="0.3">
      <c r="A81" s="72">
        <v>5331</v>
      </c>
      <c r="B81" s="76" t="s">
        <v>1172</v>
      </c>
      <c r="C81" s="69" t="s">
        <v>1171</v>
      </c>
      <c r="D81" s="72">
        <v>918</v>
      </c>
      <c r="E81" s="68" t="s">
        <v>1223</v>
      </c>
      <c r="F81" s="75" t="s">
        <v>1222</v>
      </c>
      <c r="G81" s="84">
        <v>3550000</v>
      </c>
      <c r="H81" s="98"/>
    </row>
    <row r="82" spans="1:8" ht="39.6" x14ac:dyDescent="0.3">
      <c r="A82" s="72">
        <v>5171</v>
      </c>
      <c r="B82" s="76" t="s">
        <v>69</v>
      </c>
      <c r="C82" s="68" t="s">
        <v>165</v>
      </c>
      <c r="D82" s="72">
        <v>3744</v>
      </c>
      <c r="E82" s="68" t="s">
        <v>1081</v>
      </c>
      <c r="F82" s="75" t="s">
        <v>1080</v>
      </c>
      <c r="G82" s="94">
        <v>3450000</v>
      </c>
      <c r="H82" s="98"/>
    </row>
    <row r="83" spans="1:8" ht="105.6" hidden="1" x14ac:dyDescent="0.3">
      <c r="A83" s="72">
        <v>5169</v>
      </c>
      <c r="B83" s="76" t="s">
        <v>596</v>
      </c>
      <c r="C83" s="69" t="s">
        <v>127</v>
      </c>
      <c r="D83" s="72">
        <v>3284</v>
      </c>
      <c r="E83" s="68" t="s">
        <v>479</v>
      </c>
      <c r="F83" s="75" t="s">
        <v>1025</v>
      </c>
      <c r="G83" s="84">
        <v>3408000</v>
      </c>
      <c r="H83" s="98"/>
    </row>
    <row r="84" spans="1:8" hidden="1" x14ac:dyDescent="0.3">
      <c r="A84" s="72">
        <v>5331</v>
      </c>
      <c r="B84" s="76" t="s">
        <v>1172</v>
      </c>
      <c r="C84" s="69" t="s">
        <v>1171</v>
      </c>
      <c r="D84" s="72">
        <v>917</v>
      </c>
      <c r="E84" s="68" t="s">
        <v>1221</v>
      </c>
      <c r="F84" s="75" t="s">
        <v>1175</v>
      </c>
      <c r="G84" s="84">
        <v>3320000</v>
      </c>
      <c r="H84" s="98"/>
    </row>
    <row r="85" spans="1:8" ht="148.35" hidden="1" customHeight="1" x14ac:dyDescent="0.3">
      <c r="A85" s="72">
        <v>2212</v>
      </c>
      <c r="B85" s="76" t="s">
        <v>546</v>
      </c>
      <c r="C85" s="69" t="s">
        <v>23</v>
      </c>
      <c r="D85" s="72">
        <v>1852</v>
      </c>
      <c r="E85" s="68" t="s">
        <v>666</v>
      </c>
      <c r="F85" s="75" t="s">
        <v>658</v>
      </c>
      <c r="G85" s="84">
        <v>3300000</v>
      </c>
      <c r="H85" s="98"/>
    </row>
    <row r="86" spans="1:8" ht="39.6" hidden="1" x14ac:dyDescent="0.25">
      <c r="A86" s="72">
        <v>5901</v>
      </c>
      <c r="B86" s="76" t="s">
        <v>818</v>
      </c>
      <c r="C86" s="73" t="s">
        <v>817</v>
      </c>
      <c r="E86" s="73" t="s">
        <v>1271</v>
      </c>
      <c r="F86" s="75" t="s">
        <v>1270</v>
      </c>
      <c r="G86" s="93">
        <v>3297900</v>
      </c>
      <c r="H86" s="98"/>
    </row>
    <row r="87" spans="1:8" hidden="1" x14ac:dyDescent="0.3">
      <c r="A87" s="72">
        <v>5331</v>
      </c>
      <c r="B87" s="76" t="s">
        <v>1172</v>
      </c>
      <c r="C87" s="68" t="s">
        <v>1171</v>
      </c>
      <c r="D87" s="72">
        <v>913</v>
      </c>
      <c r="E87" s="68" t="s">
        <v>1214</v>
      </c>
      <c r="F87" s="75" t="s">
        <v>1213</v>
      </c>
      <c r="G87" s="84">
        <v>3100000</v>
      </c>
      <c r="H87" s="98"/>
    </row>
    <row r="88" spans="1:8" hidden="1" x14ac:dyDescent="0.3">
      <c r="A88" s="72">
        <v>6121</v>
      </c>
      <c r="B88" s="76" t="s">
        <v>76</v>
      </c>
      <c r="C88" s="73" t="s">
        <v>84</v>
      </c>
      <c r="D88" s="72">
        <v>3346</v>
      </c>
      <c r="E88" s="68" t="s">
        <v>139</v>
      </c>
      <c r="F88" s="105" t="s">
        <v>417</v>
      </c>
      <c r="G88" s="104">
        <v>3000000</v>
      </c>
      <c r="H88" s="98"/>
    </row>
    <row r="89" spans="1:8" x14ac:dyDescent="0.3">
      <c r="A89" s="72">
        <v>5171</v>
      </c>
      <c r="B89" s="76" t="s">
        <v>76</v>
      </c>
      <c r="C89" s="86" t="s">
        <v>127</v>
      </c>
      <c r="D89" s="72">
        <v>3874</v>
      </c>
      <c r="E89" s="68" t="s">
        <v>184</v>
      </c>
      <c r="F89" s="75" t="s">
        <v>419</v>
      </c>
      <c r="G89" s="94">
        <v>3000000</v>
      </c>
      <c r="H89" s="98"/>
    </row>
    <row r="90" spans="1:8" x14ac:dyDescent="0.25">
      <c r="A90" s="72">
        <v>5171</v>
      </c>
      <c r="B90" s="76" t="s">
        <v>76</v>
      </c>
      <c r="C90" s="86" t="s">
        <v>197</v>
      </c>
      <c r="D90" s="72">
        <v>3872</v>
      </c>
      <c r="E90" s="68" t="s">
        <v>184</v>
      </c>
      <c r="F90" s="75" t="s">
        <v>418</v>
      </c>
      <c r="G90" s="93">
        <v>3000000</v>
      </c>
      <c r="H90" s="98"/>
    </row>
    <row r="91" spans="1:8" hidden="1" x14ac:dyDescent="0.25">
      <c r="A91" s="72">
        <v>5901</v>
      </c>
      <c r="B91" s="76" t="s">
        <v>1181</v>
      </c>
      <c r="C91" s="73" t="s">
        <v>1266</v>
      </c>
      <c r="E91" s="69" t="s">
        <v>1268</v>
      </c>
      <c r="F91" s="71" t="s">
        <v>1272</v>
      </c>
      <c r="G91" s="93">
        <v>3000000</v>
      </c>
      <c r="H91" s="98"/>
    </row>
    <row r="92" spans="1:8" hidden="1" x14ac:dyDescent="0.3">
      <c r="A92" s="72">
        <v>1381</v>
      </c>
      <c r="B92" s="76" t="s">
        <v>546</v>
      </c>
      <c r="C92" s="69" t="s">
        <v>22</v>
      </c>
      <c r="D92" s="72">
        <v>3923</v>
      </c>
      <c r="E92" s="68" t="s">
        <v>587</v>
      </c>
      <c r="F92" s="75" t="s">
        <v>586</v>
      </c>
      <c r="G92" s="84">
        <v>3000000</v>
      </c>
      <c r="H92" s="98"/>
    </row>
    <row r="93" spans="1:8" hidden="1" x14ac:dyDescent="0.3">
      <c r="A93" s="72">
        <v>1112</v>
      </c>
      <c r="B93" s="76" t="s">
        <v>546</v>
      </c>
      <c r="C93" s="68" t="s">
        <v>22</v>
      </c>
      <c r="D93" s="72">
        <v>29</v>
      </c>
      <c r="E93" s="68" t="s">
        <v>548</v>
      </c>
      <c r="F93" s="75" t="s">
        <v>547</v>
      </c>
      <c r="G93" s="84">
        <v>3000000</v>
      </c>
      <c r="H93" s="98"/>
    </row>
    <row r="94" spans="1:8" hidden="1" x14ac:dyDescent="0.25">
      <c r="A94" s="72">
        <v>5331</v>
      </c>
      <c r="B94" s="76" t="s">
        <v>1184</v>
      </c>
      <c r="C94" s="86" t="s">
        <v>1180</v>
      </c>
      <c r="D94" s="72">
        <v>533</v>
      </c>
      <c r="E94" s="68" t="s">
        <v>1182</v>
      </c>
      <c r="F94" s="75"/>
      <c r="G94" s="93">
        <v>2980000</v>
      </c>
      <c r="H94" s="81"/>
    </row>
    <row r="95" spans="1:8" hidden="1" x14ac:dyDescent="0.3">
      <c r="A95" s="72">
        <v>6121</v>
      </c>
      <c r="B95" s="76" t="s">
        <v>76</v>
      </c>
      <c r="C95" s="69" t="s">
        <v>420</v>
      </c>
      <c r="E95" s="68"/>
      <c r="F95" s="75" t="s">
        <v>421</v>
      </c>
      <c r="G95" s="84">
        <v>2800000</v>
      </c>
      <c r="H95" s="81"/>
    </row>
    <row r="96" spans="1:8" hidden="1" x14ac:dyDescent="0.3">
      <c r="A96" s="72">
        <v>5171</v>
      </c>
      <c r="B96" s="76" t="s">
        <v>69</v>
      </c>
      <c r="C96" s="68" t="s">
        <v>165</v>
      </c>
      <c r="D96" s="72">
        <v>3657</v>
      </c>
      <c r="E96" s="69" t="s">
        <v>167</v>
      </c>
      <c r="F96" s="75" t="s">
        <v>1076</v>
      </c>
      <c r="G96" s="94">
        <v>2800000</v>
      </c>
      <c r="H96" s="81"/>
    </row>
    <row r="97" spans="1:8" ht="72" hidden="1" customHeight="1" x14ac:dyDescent="0.3">
      <c r="A97" s="72">
        <v>2132</v>
      </c>
      <c r="B97" s="76" t="s">
        <v>114</v>
      </c>
      <c r="C97" s="68" t="s">
        <v>115</v>
      </c>
      <c r="D97" s="72">
        <v>19</v>
      </c>
      <c r="E97" s="68" t="s">
        <v>639</v>
      </c>
      <c r="F97" s="75" t="s">
        <v>638</v>
      </c>
      <c r="G97" s="84">
        <v>2800000</v>
      </c>
      <c r="H97" s="81"/>
    </row>
    <row r="98" spans="1:8" ht="39.6" hidden="1" x14ac:dyDescent="0.3">
      <c r="A98" s="72">
        <v>6121</v>
      </c>
      <c r="B98" s="76" t="s">
        <v>76</v>
      </c>
      <c r="C98" s="73" t="s">
        <v>424</v>
      </c>
      <c r="D98" s="72">
        <v>4504</v>
      </c>
      <c r="E98" s="68" t="s">
        <v>77</v>
      </c>
      <c r="F98" s="75" t="s">
        <v>425</v>
      </c>
      <c r="G98" s="104">
        <v>2500000</v>
      </c>
      <c r="H98" s="81"/>
    </row>
    <row r="99" spans="1:8" hidden="1" x14ac:dyDescent="0.3">
      <c r="A99" s="72">
        <v>6121</v>
      </c>
      <c r="B99" s="76" t="s">
        <v>76</v>
      </c>
      <c r="C99" s="68" t="s">
        <v>422</v>
      </c>
      <c r="F99" s="75" t="s">
        <v>423</v>
      </c>
      <c r="G99" s="84">
        <v>2500000</v>
      </c>
      <c r="H99" s="81"/>
    </row>
    <row r="100" spans="1:8" x14ac:dyDescent="0.25">
      <c r="A100" s="72">
        <v>5171</v>
      </c>
      <c r="B100" s="76" t="s">
        <v>76</v>
      </c>
      <c r="C100" s="86" t="s">
        <v>197</v>
      </c>
      <c r="D100" s="72">
        <v>3872</v>
      </c>
      <c r="E100" s="68" t="s">
        <v>184</v>
      </c>
      <c r="F100" s="75" t="s">
        <v>426</v>
      </c>
      <c r="G100" s="93">
        <v>2500000</v>
      </c>
      <c r="H100" s="81"/>
    </row>
    <row r="101" spans="1:8" ht="52.8" hidden="1" x14ac:dyDescent="0.25">
      <c r="A101" s="72">
        <v>5901</v>
      </c>
      <c r="B101" s="76" t="s">
        <v>718</v>
      </c>
      <c r="C101" s="73" t="s">
        <v>1256</v>
      </c>
      <c r="D101" s="72">
        <v>3463</v>
      </c>
      <c r="E101" s="68" t="s">
        <v>1281</v>
      </c>
      <c r="F101" s="75" t="s">
        <v>1280</v>
      </c>
      <c r="G101" s="93">
        <v>2500000</v>
      </c>
      <c r="H101" s="81"/>
    </row>
    <row r="102" spans="1:8" hidden="1" x14ac:dyDescent="0.3">
      <c r="A102" s="72">
        <v>6119</v>
      </c>
      <c r="B102" s="76" t="s">
        <v>69</v>
      </c>
      <c r="C102" s="68" t="s">
        <v>70</v>
      </c>
      <c r="E102" s="68" t="s">
        <v>1312</v>
      </c>
      <c r="F102" s="75" t="s">
        <v>1311</v>
      </c>
      <c r="G102" s="94">
        <v>2400000</v>
      </c>
      <c r="H102" s="81"/>
    </row>
    <row r="103" spans="1:8" ht="26.4" hidden="1" x14ac:dyDescent="0.3">
      <c r="A103" s="72">
        <v>5192</v>
      </c>
      <c r="B103" s="76" t="s">
        <v>114</v>
      </c>
      <c r="C103" s="73" t="s">
        <v>115</v>
      </c>
      <c r="D103" s="72">
        <v>477</v>
      </c>
      <c r="E103" s="68" t="s">
        <v>1140</v>
      </c>
      <c r="F103" s="75" t="s">
        <v>1139</v>
      </c>
      <c r="G103" s="84">
        <v>2400000</v>
      </c>
      <c r="H103" s="81"/>
    </row>
    <row r="104" spans="1:8" hidden="1" x14ac:dyDescent="0.3">
      <c r="A104" s="72">
        <v>5331</v>
      </c>
      <c r="B104" s="76" t="s">
        <v>1172</v>
      </c>
      <c r="C104" s="69" t="s">
        <v>1171</v>
      </c>
      <c r="D104" s="72">
        <v>916</v>
      </c>
      <c r="E104" s="68" t="s">
        <v>1220</v>
      </c>
      <c r="F104" s="75" t="s">
        <v>1219</v>
      </c>
      <c r="G104" s="84">
        <v>2300000</v>
      </c>
      <c r="H104" s="81"/>
    </row>
    <row r="105" spans="1:8" ht="26.4" x14ac:dyDescent="0.3">
      <c r="A105" s="72">
        <v>5171</v>
      </c>
      <c r="B105" s="76" t="s">
        <v>69</v>
      </c>
      <c r="C105" s="68" t="s">
        <v>165</v>
      </c>
      <c r="D105" s="72">
        <v>3742</v>
      </c>
      <c r="E105" s="68" t="s">
        <v>1079</v>
      </c>
      <c r="F105" s="75" t="s">
        <v>1078</v>
      </c>
      <c r="G105" s="94">
        <v>2300000</v>
      </c>
      <c r="H105" s="81"/>
    </row>
    <row r="106" spans="1:8" hidden="1" x14ac:dyDescent="0.3">
      <c r="A106" s="72">
        <v>5163</v>
      </c>
      <c r="B106" s="76" t="s">
        <v>546</v>
      </c>
      <c r="C106" s="68" t="s">
        <v>929</v>
      </c>
      <c r="D106" s="72">
        <v>3477</v>
      </c>
      <c r="E106" s="69" t="s">
        <v>928</v>
      </c>
      <c r="F106" s="75" t="s">
        <v>927</v>
      </c>
      <c r="G106" s="84">
        <v>2160000</v>
      </c>
      <c r="H106" s="81"/>
    </row>
    <row r="107" spans="1:8" hidden="1" x14ac:dyDescent="0.3">
      <c r="A107" s="72">
        <v>5171</v>
      </c>
      <c r="B107" s="76" t="s">
        <v>69</v>
      </c>
      <c r="C107" s="73" t="s">
        <v>170</v>
      </c>
      <c r="D107" s="72">
        <v>3653</v>
      </c>
      <c r="E107" s="68" t="s">
        <v>171</v>
      </c>
      <c r="F107" s="75" t="s">
        <v>1075</v>
      </c>
      <c r="G107" s="94">
        <v>2050000</v>
      </c>
      <c r="H107" s="81"/>
    </row>
    <row r="108" spans="1:8" hidden="1" x14ac:dyDescent="0.3">
      <c r="A108" s="72">
        <v>6122</v>
      </c>
      <c r="B108" s="76" t="s">
        <v>69</v>
      </c>
      <c r="C108" s="69" t="s">
        <v>70</v>
      </c>
      <c r="D108" s="72">
        <v>4180</v>
      </c>
      <c r="E108" s="68" t="s">
        <v>71</v>
      </c>
      <c r="F108" s="75" t="s">
        <v>1339</v>
      </c>
      <c r="G108" s="94">
        <v>2000000</v>
      </c>
      <c r="H108" s="81"/>
    </row>
    <row r="109" spans="1:8" ht="39.6" hidden="1" x14ac:dyDescent="0.3">
      <c r="A109" s="72">
        <v>6121</v>
      </c>
      <c r="B109" s="76" t="s">
        <v>76</v>
      </c>
      <c r="C109" s="73" t="s">
        <v>427</v>
      </c>
      <c r="D109" s="72">
        <v>3346</v>
      </c>
      <c r="E109" s="68" t="s">
        <v>139</v>
      </c>
      <c r="F109" s="105" t="s">
        <v>428</v>
      </c>
      <c r="G109" s="104">
        <v>2000000</v>
      </c>
      <c r="H109" s="81"/>
    </row>
    <row r="110" spans="1:8" ht="141.6" customHeight="1" x14ac:dyDescent="0.25">
      <c r="A110" s="72">
        <v>5171</v>
      </c>
      <c r="B110" s="76" t="s">
        <v>76</v>
      </c>
      <c r="C110" s="86" t="s">
        <v>191</v>
      </c>
      <c r="D110" s="72">
        <v>3289</v>
      </c>
      <c r="E110" s="68" t="s">
        <v>184</v>
      </c>
      <c r="F110" s="75" t="s">
        <v>429</v>
      </c>
      <c r="G110" s="93">
        <v>2000000</v>
      </c>
      <c r="H110" s="81"/>
    </row>
    <row r="111" spans="1:8" x14ac:dyDescent="0.3">
      <c r="A111" s="72">
        <v>5171</v>
      </c>
      <c r="B111" s="76" t="s">
        <v>76</v>
      </c>
      <c r="C111" s="86" t="s">
        <v>183</v>
      </c>
      <c r="D111" s="72">
        <v>3255</v>
      </c>
      <c r="E111" s="68" t="s">
        <v>184</v>
      </c>
      <c r="F111" s="75" t="s">
        <v>431</v>
      </c>
      <c r="G111" s="84">
        <v>2000000</v>
      </c>
      <c r="H111" s="81"/>
    </row>
    <row r="112" spans="1:8" x14ac:dyDescent="0.25">
      <c r="A112" s="72">
        <v>5171</v>
      </c>
      <c r="B112" s="76" t="s">
        <v>76</v>
      </c>
      <c r="C112" s="73" t="s">
        <v>211</v>
      </c>
      <c r="D112" s="72">
        <v>3245</v>
      </c>
      <c r="E112" s="69" t="s">
        <v>184</v>
      </c>
      <c r="F112" s="75" t="s">
        <v>430</v>
      </c>
      <c r="G112" s="93">
        <v>2000000</v>
      </c>
      <c r="H112" s="81"/>
    </row>
    <row r="113" spans="1:8" hidden="1" x14ac:dyDescent="0.3">
      <c r="A113" s="72">
        <v>5901</v>
      </c>
      <c r="B113" s="76" t="s">
        <v>546</v>
      </c>
      <c r="C113" s="68" t="s">
        <v>929</v>
      </c>
      <c r="D113" s="72">
        <v>3593</v>
      </c>
      <c r="E113" s="68" t="s">
        <v>1297</v>
      </c>
      <c r="F113" s="75"/>
      <c r="G113" s="84">
        <v>2000000</v>
      </c>
      <c r="H113" s="81"/>
    </row>
    <row r="114" spans="1:8" hidden="1" x14ac:dyDescent="0.3">
      <c r="A114" s="72">
        <v>5901</v>
      </c>
      <c r="B114" s="76" t="s">
        <v>708</v>
      </c>
      <c r="C114" s="68" t="s">
        <v>757</v>
      </c>
      <c r="E114" s="69" t="s">
        <v>407</v>
      </c>
      <c r="F114" s="88" t="s">
        <v>1273</v>
      </c>
      <c r="G114" s="84">
        <v>2000000</v>
      </c>
      <c r="H114" s="81"/>
    </row>
    <row r="115" spans="1:8" hidden="1" x14ac:dyDescent="0.3">
      <c r="A115" s="72">
        <v>5137</v>
      </c>
      <c r="B115" s="76" t="s">
        <v>69</v>
      </c>
      <c r="C115" s="68" t="s">
        <v>165</v>
      </c>
      <c r="E115" s="68" t="s">
        <v>790</v>
      </c>
      <c r="F115" s="75" t="s">
        <v>789</v>
      </c>
      <c r="G115" s="94">
        <v>2000000</v>
      </c>
      <c r="H115" s="81"/>
    </row>
    <row r="116" spans="1:8" hidden="1" x14ac:dyDescent="0.3">
      <c r="A116" s="89">
        <v>2460</v>
      </c>
      <c r="B116" s="76" t="s">
        <v>687</v>
      </c>
      <c r="C116" s="73" t="s">
        <v>23</v>
      </c>
      <c r="D116" s="89">
        <v>4400</v>
      </c>
      <c r="E116" s="73" t="s">
        <v>686</v>
      </c>
      <c r="F116" s="75" t="s">
        <v>682</v>
      </c>
      <c r="G116" s="92">
        <v>2000000</v>
      </c>
      <c r="H116" s="81"/>
    </row>
    <row r="117" spans="1:8" hidden="1" x14ac:dyDescent="0.3">
      <c r="A117" s="72">
        <v>1343</v>
      </c>
      <c r="B117" s="76" t="s">
        <v>546</v>
      </c>
      <c r="C117" s="69" t="s">
        <v>22</v>
      </c>
      <c r="D117" s="72">
        <v>38</v>
      </c>
      <c r="E117" s="68" t="s">
        <v>560</v>
      </c>
      <c r="F117" s="75" t="s">
        <v>560</v>
      </c>
      <c r="G117" s="84">
        <v>2000000</v>
      </c>
      <c r="H117" s="81"/>
    </row>
    <row r="118" spans="1:8" hidden="1" x14ac:dyDescent="0.3">
      <c r="A118" s="72">
        <v>5032</v>
      </c>
      <c r="B118" s="76" t="s">
        <v>135</v>
      </c>
      <c r="C118" s="68" t="s">
        <v>700</v>
      </c>
      <c r="D118" s="72">
        <v>72</v>
      </c>
      <c r="E118" s="69" t="s">
        <v>738</v>
      </c>
      <c r="F118" s="75" t="s">
        <v>698</v>
      </c>
      <c r="G118" s="84">
        <v>1992600</v>
      </c>
      <c r="H118" s="81"/>
    </row>
    <row r="119" spans="1:8" hidden="1" x14ac:dyDescent="0.3">
      <c r="A119" s="72">
        <v>5021</v>
      </c>
      <c r="B119" s="76" t="s">
        <v>703</v>
      </c>
      <c r="C119" s="68" t="s">
        <v>713</v>
      </c>
      <c r="D119" s="72">
        <v>225</v>
      </c>
      <c r="E119" s="68" t="s">
        <v>712</v>
      </c>
      <c r="F119" s="75" t="s">
        <v>711</v>
      </c>
      <c r="G119" s="84">
        <v>1956000</v>
      </c>
      <c r="H119" s="81"/>
    </row>
    <row r="120" spans="1:8" hidden="1" x14ac:dyDescent="0.3">
      <c r="A120" s="72">
        <v>2111</v>
      </c>
      <c r="B120" s="76" t="s">
        <v>546</v>
      </c>
      <c r="C120" s="69" t="s">
        <v>23</v>
      </c>
      <c r="D120" s="72">
        <v>4748</v>
      </c>
      <c r="E120" s="68" t="s">
        <v>605</v>
      </c>
      <c r="F120" s="75" t="s">
        <v>600</v>
      </c>
      <c r="G120" s="84">
        <v>1840000</v>
      </c>
      <c r="H120" s="81"/>
    </row>
    <row r="121" spans="1:8" hidden="1" x14ac:dyDescent="0.3">
      <c r="A121" s="72">
        <v>6121</v>
      </c>
      <c r="B121" s="76" t="s">
        <v>76</v>
      </c>
      <c r="C121" s="68" t="s">
        <v>432</v>
      </c>
      <c r="D121" s="72">
        <v>4548</v>
      </c>
      <c r="E121" s="68" t="s">
        <v>433</v>
      </c>
      <c r="F121" s="75" t="s">
        <v>434</v>
      </c>
      <c r="G121" s="104">
        <v>1800000</v>
      </c>
      <c r="H121" s="81"/>
    </row>
    <row r="122" spans="1:8" hidden="1" x14ac:dyDescent="0.3">
      <c r="A122" s="72">
        <v>1361</v>
      </c>
      <c r="B122" s="76" t="s">
        <v>546</v>
      </c>
      <c r="C122" s="73" t="s">
        <v>22</v>
      </c>
      <c r="D122" s="72">
        <v>4536</v>
      </c>
      <c r="E122" s="73" t="s">
        <v>585</v>
      </c>
      <c r="F122" s="71" t="s">
        <v>577</v>
      </c>
      <c r="G122" s="84">
        <v>1730000</v>
      </c>
      <c r="H122" s="81"/>
    </row>
    <row r="123" spans="1:8" hidden="1" x14ac:dyDescent="0.3">
      <c r="A123" s="72">
        <v>5331</v>
      </c>
      <c r="B123" s="76" t="s">
        <v>1172</v>
      </c>
      <c r="C123" s="68" t="s">
        <v>1171</v>
      </c>
      <c r="D123" s="72">
        <v>907</v>
      </c>
      <c r="E123" s="68" t="s">
        <v>1202</v>
      </c>
      <c r="F123" s="75" t="s">
        <v>1201</v>
      </c>
      <c r="G123" s="84">
        <v>1728000</v>
      </c>
      <c r="H123" s="81"/>
    </row>
    <row r="124" spans="1:8" ht="26.4" hidden="1" x14ac:dyDescent="0.3">
      <c r="A124" s="72">
        <v>2132</v>
      </c>
      <c r="B124" s="76" t="s">
        <v>114</v>
      </c>
      <c r="C124" s="68" t="s">
        <v>642</v>
      </c>
      <c r="D124" s="72">
        <v>20</v>
      </c>
      <c r="E124" s="68" t="s">
        <v>641</v>
      </c>
      <c r="F124" s="75" t="s">
        <v>640</v>
      </c>
      <c r="G124" s="84">
        <v>1650000</v>
      </c>
      <c r="H124" s="81"/>
    </row>
    <row r="125" spans="1:8" hidden="1" x14ac:dyDescent="0.3">
      <c r="A125" s="72">
        <v>5901</v>
      </c>
      <c r="B125" s="76" t="s">
        <v>762</v>
      </c>
      <c r="C125" s="68" t="s">
        <v>1256</v>
      </c>
      <c r="D125" s="72">
        <v>3465</v>
      </c>
      <c r="E125" s="68" t="s">
        <v>1284</v>
      </c>
      <c r="F125" s="75" t="s">
        <v>1254</v>
      </c>
      <c r="G125" s="84">
        <v>1600000</v>
      </c>
      <c r="H125" s="81"/>
    </row>
    <row r="126" spans="1:8" hidden="1" x14ac:dyDescent="0.25">
      <c r="A126" s="72">
        <v>5901</v>
      </c>
      <c r="B126" s="76" t="s">
        <v>1275</v>
      </c>
      <c r="C126" s="73" t="s">
        <v>1266</v>
      </c>
      <c r="E126" s="69" t="s">
        <v>697</v>
      </c>
      <c r="F126" s="71" t="s">
        <v>1274</v>
      </c>
      <c r="G126" s="93">
        <v>1600000</v>
      </c>
      <c r="H126" s="81"/>
    </row>
    <row r="127" spans="1:8" ht="39.6" hidden="1" x14ac:dyDescent="0.25">
      <c r="A127" s="72">
        <v>5166</v>
      </c>
      <c r="B127" s="76" t="s">
        <v>956</v>
      </c>
      <c r="C127" s="73" t="s">
        <v>955</v>
      </c>
      <c r="D127" s="72">
        <v>3212</v>
      </c>
      <c r="E127" s="68" t="s">
        <v>950</v>
      </c>
      <c r="F127" s="75" t="s">
        <v>954</v>
      </c>
      <c r="G127" s="93">
        <v>1600000</v>
      </c>
      <c r="H127" s="81"/>
    </row>
    <row r="128" spans="1:8" ht="26.4" hidden="1" x14ac:dyDescent="0.3">
      <c r="A128" s="72">
        <v>1361</v>
      </c>
      <c r="B128" s="76" t="s">
        <v>546</v>
      </c>
      <c r="C128" s="86" t="s">
        <v>22</v>
      </c>
      <c r="D128" s="72">
        <v>840</v>
      </c>
      <c r="E128" s="73" t="s">
        <v>566</v>
      </c>
      <c r="F128" s="75" t="s">
        <v>565</v>
      </c>
      <c r="G128" s="84">
        <v>1550000</v>
      </c>
      <c r="H128" s="81"/>
    </row>
    <row r="129" spans="1:8" hidden="1" x14ac:dyDescent="0.3">
      <c r="A129" s="72">
        <v>6122</v>
      </c>
      <c r="B129" s="76" t="s">
        <v>703</v>
      </c>
      <c r="C129" s="69" t="s">
        <v>1336</v>
      </c>
      <c r="D129" s="72">
        <v>3490</v>
      </c>
      <c r="E129" s="68" t="s">
        <v>1335</v>
      </c>
      <c r="F129" s="75" t="s">
        <v>1334</v>
      </c>
      <c r="G129" s="84">
        <v>1530000</v>
      </c>
      <c r="H129" s="81"/>
    </row>
    <row r="130" spans="1:8" hidden="1" x14ac:dyDescent="0.3">
      <c r="A130" s="72">
        <v>6121</v>
      </c>
      <c r="B130" s="76" t="s">
        <v>69</v>
      </c>
      <c r="C130" s="68" t="s">
        <v>70</v>
      </c>
      <c r="D130" s="72">
        <v>3739</v>
      </c>
      <c r="E130" s="68" t="s">
        <v>74</v>
      </c>
      <c r="F130" s="75" t="s">
        <v>1324</v>
      </c>
      <c r="G130" s="94">
        <v>1500000</v>
      </c>
      <c r="H130" s="81"/>
    </row>
    <row r="131" spans="1:8" x14ac:dyDescent="0.3">
      <c r="A131" s="72">
        <v>5171</v>
      </c>
      <c r="B131" s="76" t="s">
        <v>76</v>
      </c>
      <c r="C131" s="86" t="s">
        <v>197</v>
      </c>
      <c r="D131" s="72">
        <v>3872</v>
      </c>
      <c r="E131" s="68" t="s">
        <v>184</v>
      </c>
      <c r="F131" s="75" t="s">
        <v>430</v>
      </c>
      <c r="G131" s="84">
        <v>1500000</v>
      </c>
      <c r="H131" s="81"/>
    </row>
    <row r="132" spans="1:8" x14ac:dyDescent="0.25">
      <c r="A132" s="72">
        <v>5171</v>
      </c>
      <c r="B132" s="76" t="s">
        <v>76</v>
      </c>
      <c r="C132" s="86" t="s">
        <v>197</v>
      </c>
      <c r="D132" s="72">
        <v>3872</v>
      </c>
      <c r="E132" s="68" t="s">
        <v>184</v>
      </c>
      <c r="F132" s="75" t="s">
        <v>436</v>
      </c>
      <c r="G132" s="93">
        <v>1500000</v>
      </c>
      <c r="H132" s="81"/>
    </row>
    <row r="133" spans="1:8" x14ac:dyDescent="0.3">
      <c r="A133" s="72">
        <v>5171</v>
      </c>
      <c r="B133" s="76" t="s">
        <v>76</v>
      </c>
      <c r="C133" s="86" t="s">
        <v>191</v>
      </c>
      <c r="D133" s="72">
        <v>3289</v>
      </c>
      <c r="E133" s="68" t="s">
        <v>184</v>
      </c>
      <c r="F133" s="75" t="s">
        <v>435</v>
      </c>
      <c r="G133" s="84">
        <v>1500000</v>
      </c>
      <c r="H133" s="81"/>
    </row>
    <row r="134" spans="1:8" hidden="1" x14ac:dyDescent="0.3">
      <c r="A134" s="72">
        <v>5229</v>
      </c>
      <c r="B134" s="76" t="s">
        <v>762</v>
      </c>
      <c r="C134" s="68" t="s">
        <v>1159</v>
      </c>
      <c r="D134" s="72">
        <v>3534</v>
      </c>
      <c r="E134" s="68" t="s">
        <v>1164</v>
      </c>
      <c r="F134" s="75" t="s">
        <v>1163</v>
      </c>
      <c r="G134" s="84">
        <v>1500000</v>
      </c>
      <c r="H134" s="81"/>
    </row>
    <row r="135" spans="1:8" hidden="1" x14ac:dyDescent="0.3">
      <c r="A135" s="72">
        <v>5169</v>
      </c>
      <c r="B135" s="76" t="s">
        <v>69</v>
      </c>
      <c r="C135" s="68" t="s">
        <v>165</v>
      </c>
      <c r="D135" s="72">
        <v>3663</v>
      </c>
      <c r="E135" s="68" t="s">
        <v>1048</v>
      </c>
      <c r="F135" s="75" t="s">
        <v>1047</v>
      </c>
      <c r="G135" s="94">
        <v>1500000</v>
      </c>
      <c r="H135" s="81"/>
    </row>
    <row r="136" spans="1:8" hidden="1" x14ac:dyDescent="0.3">
      <c r="A136" s="72">
        <v>5164</v>
      </c>
      <c r="B136" s="76" t="s">
        <v>596</v>
      </c>
      <c r="C136" s="69" t="s">
        <v>940</v>
      </c>
      <c r="D136" s="72">
        <v>3215</v>
      </c>
      <c r="E136" s="68" t="s">
        <v>937</v>
      </c>
      <c r="F136" s="75" t="s">
        <v>939</v>
      </c>
      <c r="G136" s="84">
        <v>1500000</v>
      </c>
      <c r="H136" s="81"/>
    </row>
    <row r="137" spans="1:8" hidden="1" x14ac:dyDescent="0.3">
      <c r="A137" s="89">
        <v>5171</v>
      </c>
      <c r="B137" s="76" t="s">
        <v>373</v>
      </c>
      <c r="C137" s="73" t="s">
        <v>437</v>
      </c>
      <c r="D137" s="89">
        <v>3486</v>
      </c>
      <c r="E137" s="75" t="s">
        <v>437</v>
      </c>
      <c r="F137" s="75" t="s">
        <v>438</v>
      </c>
      <c r="G137" s="90">
        <v>1452000</v>
      </c>
      <c r="H137" s="81"/>
    </row>
    <row r="138" spans="1:8" hidden="1" x14ac:dyDescent="0.3">
      <c r="A138" s="72">
        <v>5161</v>
      </c>
      <c r="B138" s="76" t="s">
        <v>703</v>
      </c>
      <c r="C138" s="68" t="s">
        <v>702</v>
      </c>
      <c r="D138" s="72">
        <v>191</v>
      </c>
      <c r="E138" s="68" t="s">
        <v>902</v>
      </c>
      <c r="F138" s="75" t="s">
        <v>903</v>
      </c>
      <c r="G138" s="84">
        <v>1450000</v>
      </c>
      <c r="H138" s="81"/>
    </row>
    <row r="139" spans="1:8" hidden="1" x14ac:dyDescent="0.3">
      <c r="A139" s="72">
        <v>6122</v>
      </c>
      <c r="B139" s="76" t="s">
        <v>114</v>
      </c>
      <c r="C139" s="68" t="s">
        <v>115</v>
      </c>
      <c r="D139" s="72">
        <v>3582</v>
      </c>
      <c r="E139" s="68" t="s">
        <v>1338</v>
      </c>
      <c r="F139" s="75" t="s">
        <v>1337</v>
      </c>
      <c r="G139" s="84">
        <v>1420000</v>
      </c>
      <c r="H139" s="81"/>
    </row>
    <row r="140" spans="1:8" ht="26.4" x14ac:dyDescent="0.3">
      <c r="A140" s="72">
        <v>5171</v>
      </c>
      <c r="B140" s="76" t="s">
        <v>69</v>
      </c>
      <c r="C140" s="68" t="s">
        <v>165</v>
      </c>
      <c r="D140" s="72">
        <v>3662</v>
      </c>
      <c r="E140" s="68" t="s">
        <v>175</v>
      </c>
      <c r="F140" s="75" t="s">
        <v>1077</v>
      </c>
      <c r="G140" s="94">
        <v>1400000</v>
      </c>
      <c r="H140" s="81"/>
    </row>
    <row r="141" spans="1:8" hidden="1" x14ac:dyDescent="0.3">
      <c r="A141" s="72">
        <v>5154</v>
      </c>
      <c r="B141" s="76" t="s">
        <v>596</v>
      </c>
      <c r="C141" s="69" t="s">
        <v>229</v>
      </c>
      <c r="D141" s="72">
        <v>3249</v>
      </c>
      <c r="E141" s="68" t="s">
        <v>882</v>
      </c>
      <c r="F141" s="75" t="s">
        <v>862</v>
      </c>
      <c r="G141" s="84">
        <v>1400000</v>
      </c>
      <c r="H141" s="81"/>
    </row>
    <row r="142" spans="1:8" ht="26.4" hidden="1" x14ac:dyDescent="0.3">
      <c r="A142" s="72">
        <v>6111</v>
      </c>
      <c r="B142" s="76" t="s">
        <v>798</v>
      </c>
      <c r="C142" s="68" t="s">
        <v>1310</v>
      </c>
      <c r="D142" s="72">
        <v>957</v>
      </c>
      <c r="E142" s="68" t="s">
        <v>1094</v>
      </c>
      <c r="F142" s="75" t="s">
        <v>1309</v>
      </c>
      <c r="G142" s="84">
        <v>1334735</v>
      </c>
      <c r="H142" s="81"/>
    </row>
    <row r="143" spans="1:8" hidden="1" x14ac:dyDescent="0.3">
      <c r="A143" s="72">
        <v>5331</v>
      </c>
      <c r="B143" s="76" t="s">
        <v>1172</v>
      </c>
      <c r="C143" s="68" t="s">
        <v>1171</v>
      </c>
      <c r="D143" s="72">
        <v>909</v>
      </c>
      <c r="E143" s="68" t="s">
        <v>1206</v>
      </c>
      <c r="F143" s="75" t="s">
        <v>1205</v>
      </c>
      <c r="G143" s="84">
        <v>1302000</v>
      </c>
      <c r="H143" s="81"/>
    </row>
    <row r="144" spans="1:8" hidden="1" x14ac:dyDescent="0.3">
      <c r="A144" s="72">
        <v>2132</v>
      </c>
      <c r="B144" s="76" t="s">
        <v>114</v>
      </c>
      <c r="C144" s="68" t="s">
        <v>642</v>
      </c>
      <c r="D144" s="72">
        <v>21</v>
      </c>
      <c r="E144" s="68" t="s">
        <v>644</v>
      </c>
      <c r="F144" s="75" t="s">
        <v>643</v>
      </c>
      <c r="G144" s="84">
        <v>1300000</v>
      </c>
      <c r="H144" s="81"/>
    </row>
    <row r="145" spans="1:8" ht="26.4" hidden="1" x14ac:dyDescent="0.3">
      <c r="A145" s="72">
        <v>2111</v>
      </c>
      <c r="B145" s="76" t="s">
        <v>546</v>
      </c>
      <c r="C145" s="73" t="s">
        <v>23</v>
      </c>
      <c r="D145" s="89">
        <v>3491</v>
      </c>
      <c r="E145" s="73" t="s">
        <v>591</v>
      </c>
      <c r="F145" s="75" t="s">
        <v>591</v>
      </c>
      <c r="G145" s="84">
        <v>1300000</v>
      </c>
      <c r="H145" s="81"/>
    </row>
    <row r="146" spans="1:8" hidden="1" x14ac:dyDescent="0.25">
      <c r="A146" s="72">
        <v>5169</v>
      </c>
      <c r="B146" s="76" t="s">
        <v>839</v>
      </c>
      <c r="C146" s="68" t="s">
        <v>1015</v>
      </c>
      <c r="D146" s="72">
        <v>3204</v>
      </c>
      <c r="E146" s="68" t="s">
        <v>1015</v>
      </c>
      <c r="F146" s="75" t="s">
        <v>1014</v>
      </c>
      <c r="G146" s="93">
        <v>1296500</v>
      </c>
      <c r="H146" s="81"/>
    </row>
    <row r="147" spans="1:8" hidden="1" x14ac:dyDescent="0.3">
      <c r="A147" s="72">
        <v>2111</v>
      </c>
      <c r="B147" s="76" t="s">
        <v>546</v>
      </c>
      <c r="C147" s="69" t="s">
        <v>23</v>
      </c>
      <c r="D147" s="72">
        <v>4757</v>
      </c>
      <c r="E147" s="68" t="s">
        <v>614</v>
      </c>
      <c r="F147" s="75" t="s">
        <v>600</v>
      </c>
      <c r="G147" s="84">
        <v>1280000</v>
      </c>
      <c r="H147" s="81"/>
    </row>
    <row r="148" spans="1:8" hidden="1" x14ac:dyDescent="0.3">
      <c r="A148" s="72">
        <v>5011</v>
      </c>
      <c r="B148" s="76" t="s">
        <v>708</v>
      </c>
      <c r="C148" s="68" t="s">
        <v>707</v>
      </c>
      <c r="D148" s="72">
        <v>4775</v>
      </c>
      <c r="E148" s="68" t="s">
        <v>699</v>
      </c>
      <c r="F148" s="75" t="s">
        <v>706</v>
      </c>
      <c r="G148" s="84">
        <v>1240000</v>
      </c>
      <c r="H148" s="81"/>
    </row>
    <row r="149" spans="1:8" ht="39.6" x14ac:dyDescent="0.3">
      <c r="A149" s="72">
        <v>5171</v>
      </c>
      <c r="B149" s="76" t="s">
        <v>114</v>
      </c>
      <c r="C149" s="68" t="s">
        <v>127</v>
      </c>
      <c r="D149" s="72">
        <v>491</v>
      </c>
      <c r="E149" s="69" t="s">
        <v>1070</v>
      </c>
      <c r="F149" s="75" t="s">
        <v>1071</v>
      </c>
      <c r="G149" s="84">
        <v>1210000</v>
      </c>
      <c r="H149" s="81"/>
    </row>
    <row r="150" spans="1:8" x14ac:dyDescent="0.3">
      <c r="A150" s="72">
        <v>5171</v>
      </c>
      <c r="B150" s="76" t="s">
        <v>76</v>
      </c>
      <c r="C150" s="86" t="s">
        <v>229</v>
      </c>
      <c r="D150" s="72">
        <v>3869</v>
      </c>
      <c r="E150" s="68" t="s">
        <v>184</v>
      </c>
      <c r="F150" s="75" t="s">
        <v>439</v>
      </c>
      <c r="G150" s="94">
        <v>1200000</v>
      </c>
      <c r="H150" s="81"/>
    </row>
    <row r="151" spans="1:8" ht="39.6" hidden="1" x14ac:dyDescent="0.3">
      <c r="A151" s="72">
        <v>5139</v>
      </c>
      <c r="B151" s="76" t="s">
        <v>798</v>
      </c>
      <c r="C151" s="73" t="s">
        <v>797</v>
      </c>
      <c r="D151" s="72">
        <v>462</v>
      </c>
      <c r="E151" s="68" t="s">
        <v>823</v>
      </c>
      <c r="F151" s="71" t="s">
        <v>822</v>
      </c>
      <c r="G151" s="84">
        <v>1200000</v>
      </c>
      <c r="H151" s="81"/>
    </row>
    <row r="152" spans="1:8" ht="52.8" hidden="1" x14ac:dyDescent="0.3">
      <c r="A152" s="72">
        <v>6121</v>
      </c>
      <c r="B152" s="76" t="s">
        <v>76</v>
      </c>
      <c r="C152" s="73" t="s">
        <v>440</v>
      </c>
      <c r="D152" s="72">
        <v>3346</v>
      </c>
      <c r="E152" s="68" t="s">
        <v>139</v>
      </c>
      <c r="F152" s="75" t="s">
        <v>441</v>
      </c>
      <c r="G152" s="84">
        <v>1173005</v>
      </c>
      <c r="H152" s="81"/>
    </row>
    <row r="153" spans="1:8" hidden="1" x14ac:dyDescent="0.3">
      <c r="A153" s="72">
        <v>6123</v>
      </c>
      <c r="B153" s="76" t="s">
        <v>703</v>
      </c>
      <c r="C153" s="69" t="s">
        <v>1336</v>
      </c>
      <c r="D153" s="72">
        <v>256</v>
      </c>
      <c r="E153" s="68" t="s">
        <v>1343</v>
      </c>
      <c r="F153" s="75" t="s">
        <v>1342</v>
      </c>
      <c r="G153" s="84">
        <v>1150000</v>
      </c>
      <c r="H153" s="81"/>
    </row>
    <row r="154" spans="1:8" ht="39.6" hidden="1" x14ac:dyDescent="0.3">
      <c r="A154" s="89">
        <v>6121</v>
      </c>
      <c r="B154" s="76" t="s">
        <v>442</v>
      </c>
      <c r="C154" s="73" t="s">
        <v>443</v>
      </c>
      <c r="D154" s="89"/>
      <c r="E154" s="75"/>
      <c r="F154" s="75" t="s">
        <v>1316</v>
      </c>
      <c r="G154" s="90">
        <v>1149500</v>
      </c>
      <c r="H154" s="81"/>
    </row>
    <row r="155" spans="1:8" hidden="1" x14ac:dyDescent="0.3">
      <c r="A155" s="72">
        <v>5331</v>
      </c>
      <c r="B155" s="76" t="s">
        <v>1172</v>
      </c>
      <c r="C155" s="68" t="s">
        <v>1171</v>
      </c>
      <c r="D155" s="72">
        <v>908</v>
      </c>
      <c r="E155" s="68" t="s">
        <v>1204</v>
      </c>
      <c r="F155" s="75" t="s">
        <v>1203</v>
      </c>
      <c r="G155" s="84">
        <v>1100000</v>
      </c>
      <c r="H155" s="81"/>
    </row>
    <row r="156" spans="1:8" hidden="1" x14ac:dyDescent="0.3">
      <c r="A156" s="72">
        <v>5167</v>
      </c>
      <c r="B156" s="76" t="s">
        <v>703</v>
      </c>
      <c r="C156" s="68" t="s">
        <v>702</v>
      </c>
      <c r="D156" s="72">
        <v>194</v>
      </c>
      <c r="E156" s="68" t="s">
        <v>963</v>
      </c>
      <c r="F156" s="75" t="s">
        <v>962</v>
      </c>
      <c r="G156" s="84">
        <v>1100000</v>
      </c>
      <c r="H156" s="81"/>
    </row>
    <row r="157" spans="1:8" hidden="1" x14ac:dyDescent="0.3">
      <c r="A157" s="72">
        <v>5164</v>
      </c>
      <c r="B157" s="76" t="s">
        <v>69</v>
      </c>
      <c r="C157" s="68" t="s">
        <v>940</v>
      </c>
      <c r="D157" s="72">
        <v>3664</v>
      </c>
      <c r="E157" s="68" t="s">
        <v>937</v>
      </c>
      <c r="F157" s="75" t="s">
        <v>942</v>
      </c>
      <c r="G157" s="94">
        <v>1100000</v>
      </c>
      <c r="H157" s="81"/>
    </row>
    <row r="158" spans="1:8" hidden="1" x14ac:dyDescent="0.3">
      <c r="A158" s="72">
        <v>5153</v>
      </c>
      <c r="B158" s="76" t="s">
        <v>596</v>
      </c>
      <c r="C158" s="69" t="s">
        <v>229</v>
      </c>
      <c r="D158" s="72">
        <v>3253</v>
      </c>
      <c r="E158" s="68" t="s">
        <v>877</v>
      </c>
      <c r="F158" s="75" t="s">
        <v>862</v>
      </c>
      <c r="G158" s="84">
        <v>1100000</v>
      </c>
      <c r="H158" s="81"/>
    </row>
    <row r="159" spans="1:8" hidden="1" x14ac:dyDescent="0.3">
      <c r="A159" s="72">
        <v>5139</v>
      </c>
      <c r="B159" s="76" t="s">
        <v>703</v>
      </c>
      <c r="C159" s="68" t="s">
        <v>702</v>
      </c>
      <c r="D159" s="72">
        <v>190</v>
      </c>
      <c r="E159" s="68" t="s">
        <v>494</v>
      </c>
      <c r="F159" s="75" t="s">
        <v>813</v>
      </c>
      <c r="G159" s="84">
        <v>1100000</v>
      </c>
      <c r="H159" s="81"/>
    </row>
    <row r="160" spans="1:8" hidden="1" x14ac:dyDescent="0.3">
      <c r="A160" s="72">
        <v>2212</v>
      </c>
      <c r="B160" s="76" t="s">
        <v>546</v>
      </c>
      <c r="C160" s="73" t="s">
        <v>23</v>
      </c>
      <c r="D160" s="72">
        <v>1846</v>
      </c>
      <c r="E160" s="68" t="s">
        <v>660</v>
      </c>
      <c r="F160" s="75" t="s">
        <v>658</v>
      </c>
      <c r="G160" s="84">
        <v>1100000</v>
      </c>
      <c r="H160" s="81"/>
    </row>
    <row r="161" spans="1:8" hidden="1" x14ac:dyDescent="0.3">
      <c r="A161" s="72">
        <v>5331</v>
      </c>
      <c r="B161" s="76" t="s">
        <v>1172</v>
      </c>
      <c r="C161" s="68" t="s">
        <v>1171</v>
      </c>
      <c r="D161" s="72">
        <v>905</v>
      </c>
      <c r="E161" s="68" t="s">
        <v>1198</v>
      </c>
      <c r="F161" s="75" t="s">
        <v>1197</v>
      </c>
      <c r="G161" s="84">
        <v>1079000</v>
      </c>
      <c r="H161" s="81"/>
    </row>
    <row r="162" spans="1:8" ht="79.2" hidden="1" x14ac:dyDescent="0.3">
      <c r="A162" s="72">
        <v>5162</v>
      </c>
      <c r="B162" s="76" t="s">
        <v>798</v>
      </c>
      <c r="C162" s="68" t="s">
        <v>797</v>
      </c>
      <c r="D162" s="72">
        <v>1842</v>
      </c>
      <c r="E162" s="68" t="s">
        <v>913</v>
      </c>
      <c r="F162" s="75" t="s">
        <v>912</v>
      </c>
      <c r="G162" s="84">
        <v>1003198</v>
      </c>
      <c r="H162" s="81"/>
    </row>
    <row r="163" spans="1:8" hidden="1" x14ac:dyDescent="0.3">
      <c r="A163" s="72">
        <v>6122</v>
      </c>
      <c r="B163" s="76" t="s">
        <v>69</v>
      </c>
      <c r="C163" s="68" t="s">
        <v>70</v>
      </c>
      <c r="E163" s="68" t="s">
        <v>1332</v>
      </c>
      <c r="F163" s="75" t="s">
        <v>1331</v>
      </c>
      <c r="G163" s="94">
        <v>1000000</v>
      </c>
      <c r="H163" s="81"/>
    </row>
    <row r="164" spans="1:8" ht="26.4" hidden="1" x14ac:dyDescent="0.3">
      <c r="A164" s="72">
        <v>6121</v>
      </c>
      <c r="B164" s="76" t="s">
        <v>76</v>
      </c>
      <c r="C164" s="73" t="s">
        <v>157</v>
      </c>
      <c r="D164" s="72">
        <v>3365</v>
      </c>
      <c r="E164" s="69" t="s">
        <v>158</v>
      </c>
      <c r="F164" s="107" t="s">
        <v>444</v>
      </c>
      <c r="G164" s="84">
        <v>1000000</v>
      </c>
      <c r="H164" s="81"/>
    </row>
    <row r="165" spans="1:8" ht="26.4" hidden="1" x14ac:dyDescent="0.3">
      <c r="A165" s="72">
        <v>6121</v>
      </c>
      <c r="B165" s="76" t="s">
        <v>76</v>
      </c>
      <c r="C165" s="73" t="s">
        <v>108</v>
      </c>
      <c r="D165" s="72">
        <v>3346</v>
      </c>
      <c r="E165" s="68" t="s">
        <v>139</v>
      </c>
      <c r="F165" s="75" t="s">
        <v>445</v>
      </c>
      <c r="G165" s="104">
        <v>1000000</v>
      </c>
      <c r="H165" s="81"/>
    </row>
    <row r="166" spans="1:8" x14ac:dyDescent="0.3">
      <c r="A166" s="72">
        <v>5171</v>
      </c>
      <c r="B166" s="76" t="s">
        <v>76</v>
      </c>
      <c r="C166" s="86" t="s">
        <v>127</v>
      </c>
      <c r="D166" s="72">
        <v>3874</v>
      </c>
      <c r="E166" s="68" t="s">
        <v>184</v>
      </c>
      <c r="F166" s="75" t="s">
        <v>430</v>
      </c>
      <c r="G166" s="84">
        <v>1000000</v>
      </c>
      <c r="H166" s="81"/>
    </row>
    <row r="167" spans="1:8" hidden="1" x14ac:dyDescent="0.3">
      <c r="A167" s="72">
        <v>5901</v>
      </c>
      <c r="B167" s="76" t="s">
        <v>546</v>
      </c>
      <c r="C167" s="68" t="s">
        <v>929</v>
      </c>
      <c r="D167" s="72">
        <v>4189</v>
      </c>
      <c r="E167" s="68" t="s">
        <v>1302</v>
      </c>
      <c r="F167" s="75"/>
      <c r="G167" s="84">
        <v>1000000</v>
      </c>
      <c r="H167" s="81"/>
    </row>
    <row r="168" spans="1:8" hidden="1" x14ac:dyDescent="0.3">
      <c r="A168" s="72">
        <v>5901</v>
      </c>
      <c r="B168" s="76" t="s">
        <v>762</v>
      </c>
      <c r="C168" s="68" t="s">
        <v>829</v>
      </c>
      <c r="D168" s="72">
        <v>1301</v>
      </c>
      <c r="E168" s="69" t="s">
        <v>407</v>
      </c>
      <c r="F168" s="88" t="s">
        <v>1277</v>
      </c>
      <c r="G168" s="84">
        <v>1000000</v>
      </c>
      <c r="H168" s="81"/>
    </row>
    <row r="169" spans="1:8" hidden="1" x14ac:dyDescent="0.3">
      <c r="A169" s="72">
        <v>5331</v>
      </c>
      <c r="B169" s="76" t="s">
        <v>1172</v>
      </c>
      <c r="C169" s="69" t="s">
        <v>1171</v>
      </c>
      <c r="D169" s="72">
        <v>109</v>
      </c>
      <c r="E169" s="68" t="s">
        <v>1176</v>
      </c>
      <c r="F169" s="75" t="s">
        <v>1175</v>
      </c>
      <c r="G169" s="84">
        <v>1000000</v>
      </c>
      <c r="H169" s="81"/>
    </row>
    <row r="170" spans="1:8" ht="26.4" hidden="1" x14ac:dyDescent="0.3">
      <c r="A170" s="72">
        <v>5192</v>
      </c>
      <c r="B170" s="76" t="s">
        <v>114</v>
      </c>
      <c r="C170" s="68" t="s">
        <v>127</v>
      </c>
      <c r="D170" s="72">
        <v>489</v>
      </c>
      <c r="E170" s="68" t="s">
        <v>1140</v>
      </c>
      <c r="F170" s="75" t="s">
        <v>1141</v>
      </c>
      <c r="G170" s="84">
        <v>1000000</v>
      </c>
      <c r="H170" s="81"/>
    </row>
    <row r="171" spans="1:8" x14ac:dyDescent="0.3">
      <c r="A171" s="72">
        <v>5171</v>
      </c>
      <c r="B171" s="76" t="s">
        <v>76</v>
      </c>
      <c r="C171" s="86" t="s">
        <v>229</v>
      </c>
      <c r="D171" s="72">
        <v>3869</v>
      </c>
      <c r="E171" s="68" t="s">
        <v>184</v>
      </c>
      <c r="F171" s="75" t="s">
        <v>446</v>
      </c>
      <c r="G171" s="94">
        <v>1000000</v>
      </c>
      <c r="H171" s="81"/>
    </row>
    <row r="172" spans="1:8" hidden="1" x14ac:dyDescent="0.3">
      <c r="A172" s="72">
        <v>2329</v>
      </c>
      <c r="B172" s="76" t="s">
        <v>546</v>
      </c>
      <c r="C172" s="68" t="s">
        <v>23</v>
      </c>
      <c r="D172" s="72">
        <v>67</v>
      </c>
      <c r="E172" s="91" t="s">
        <v>679</v>
      </c>
      <c r="F172" s="75" t="s">
        <v>677</v>
      </c>
      <c r="G172" s="84">
        <v>1000000</v>
      </c>
      <c r="H172" s="81"/>
    </row>
    <row r="173" spans="1:8" ht="39.6" hidden="1" x14ac:dyDescent="0.3">
      <c r="A173" s="72">
        <v>2324</v>
      </c>
      <c r="B173" s="76" t="s">
        <v>546</v>
      </c>
      <c r="C173" s="73" t="s">
        <v>23</v>
      </c>
      <c r="D173" s="89">
        <v>2195</v>
      </c>
      <c r="E173" s="73" t="s">
        <v>674</v>
      </c>
      <c r="F173" s="75" t="s">
        <v>672</v>
      </c>
      <c r="G173" s="84">
        <v>1000000</v>
      </c>
      <c r="H173" s="81"/>
    </row>
    <row r="174" spans="1:8" hidden="1" x14ac:dyDescent="0.3">
      <c r="A174" s="72">
        <v>2119</v>
      </c>
      <c r="B174" s="76" t="s">
        <v>596</v>
      </c>
      <c r="C174" s="68" t="s">
        <v>485</v>
      </c>
      <c r="D174" s="72">
        <v>1633</v>
      </c>
      <c r="E174" s="68" t="s">
        <v>629</v>
      </c>
      <c r="F174" s="75" t="s">
        <v>628</v>
      </c>
      <c r="G174" s="84">
        <v>1000000</v>
      </c>
      <c r="H174" s="81"/>
    </row>
    <row r="175" spans="1:8" hidden="1" x14ac:dyDescent="0.3">
      <c r="A175" s="72">
        <v>1341</v>
      </c>
      <c r="B175" s="76" t="s">
        <v>546</v>
      </c>
      <c r="C175" s="69" t="s">
        <v>22</v>
      </c>
      <c r="D175" s="72">
        <v>37</v>
      </c>
      <c r="E175" s="68" t="s">
        <v>559</v>
      </c>
      <c r="F175" s="75" t="s">
        <v>559</v>
      </c>
      <c r="G175" s="84">
        <v>1000000</v>
      </c>
      <c r="H175" s="81"/>
    </row>
    <row r="176" spans="1:8" ht="26.4" hidden="1" x14ac:dyDescent="0.3">
      <c r="A176" s="72">
        <v>5169</v>
      </c>
      <c r="B176" s="76" t="s">
        <v>708</v>
      </c>
      <c r="C176" s="68" t="s">
        <v>707</v>
      </c>
      <c r="D176" s="72">
        <v>4777</v>
      </c>
      <c r="E176" s="68" t="s">
        <v>456</v>
      </c>
      <c r="F176" s="75" t="s">
        <v>1063</v>
      </c>
      <c r="G176" s="84">
        <v>983000</v>
      </c>
      <c r="H176" s="81"/>
    </row>
    <row r="177" spans="1:8" hidden="1" x14ac:dyDescent="0.3">
      <c r="A177" s="72">
        <v>5331</v>
      </c>
      <c r="B177" s="76" t="s">
        <v>1172</v>
      </c>
      <c r="C177" s="69" t="s">
        <v>1171</v>
      </c>
      <c r="D177" s="72">
        <v>920</v>
      </c>
      <c r="E177" s="68" t="s">
        <v>1225</v>
      </c>
      <c r="F177" s="75" t="s">
        <v>1224</v>
      </c>
      <c r="G177" s="84">
        <v>950000</v>
      </c>
      <c r="H177" s="81"/>
    </row>
    <row r="178" spans="1:8" ht="26.4" hidden="1" x14ac:dyDescent="0.3">
      <c r="A178" s="72">
        <v>5169</v>
      </c>
      <c r="B178" s="76" t="s">
        <v>135</v>
      </c>
      <c r="C178" s="68" t="s">
        <v>700</v>
      </c>
      <c r="D178" s="72">
        <v>87</v>
      </c>
      <c r="E178" s="68" t="s">
        <v>456</v>
      </c>
      <c r="F178" s="75" t="s">
        <v>973</v>
      </c>
      <c r="G178" s="84">
        <v>950000</v>
      </c>
      <c r="H178" s="81"/>
    </row>
    <row r="179" spans="1:8" hidden="1" x14ac:dyDescent="0.3">
      <c r="A179" s="72">
        <v>5031</v>
      </c>
      <c r="B179" s="76" t="s">
        <v>114</v>
      </c>
      <c r="C179" s="68" t="s">
        <v>705</v>
      </c>
      <c r="D179" s="72">
        <v>496</v>
      </c>
      <c r="E179" s="68" t="s">
        <v>736</v>
      </c>
      <c r="F179" s="75" t="s">
        <v>735</v>
      </c>
      <c r="G179" s="84">
        <v>950000</v>
      </c>
      <c r="H179" s="81"/>
    </row>
    <row r="180" spans="1:8" hidden="1" x14ac:dyDescent="0.3">
      <c r="A180" s="72">
        <v>5331</v>
      </c>
      <c r="B180" s="76" t="s">
        <v>1172</v>
      </c>
      <c r="C180" s="68" t="s">
        <v>1171</v>
      </c>
      <c r="D180" s="72">
        <v>906</v>
      </c>
      <c r="E180" s="68" t="s">
        <v>1200</v>
      </c>
      <c r="F180" s="75" t="s">
        <v>1199</v>
      </c>
      <c r="G180" s="84">
        <v>946000</v>
      </c>
      <c r="H180" s="81"/>
    </row>
    <row r="181" spans="1:8" hidden="1" x14ac:dyDescent="0.3">
      <c r="A181" s="89">
        <v>5171</v>
      </c>
      <c r="B181" s="76" t="s">
        <v>373</v>
      </c>
      <c r="C181" s="73" t="s">
        <v>447</v>
      </c>
      <c r="D181" s="89"/>
      <c r="E181" s="75"/>
      <c r="F181" s="75" t="s">
        <v>448</v>
      </c>
      <c r="G181" s="90">
        <v>907500</v>
      </c>
      <c r="H181" s="81"/>
    </row>
    <row r="182" spans="1:8" ht="39.6" hidden="1" x14ac:dyDescent="0.3">
      <c r="A182" s="72">
        <v>5169</v>
      </c>
      <c r="B182" s="76" t="s">
        <v>114</v>
      </c>
      <c r="C182" s="73" t="s">
        <v>115</v>
      </c>
      <c r="D182" s="72">
        <v>483</v>
      </c>
      <c r="E182" s="69" t="s">
        <v>479</v>
      </c>
      <c r="F182" s="75" t="s">
        <v>994</v>
      </c>
      <c r="G182" s="84">
        <v>903000</v>
      </c>
      <c r="H182" s="81"/>
    </row>
    <row r="183" spans="1:8" hidden="1" x14ac:dyDescent="0.3">
      <c r="A183" s="72">
        <v>5901</v>
      </c>
      <c r="B183" s="76" t="s">
        <v>762</v>
      </c>
      <c r="C183" s="68" t="s">
        <v>1256</v>
      </c>
      <c r="D183" s="72">
        <v>3488</v>
      </c>
      <c r="E183" s="68" t="s">
        <v>1292</v>
      </c>
      <c r="F183" s="75" t="s">
        <v>1254</v>
      </c>
      <c r="G183" s="84">
        <v>900000</v>
      </c>
      <c r="H183" s="81"/>
    </row>
    <row r="184" spans="1:8" x14ac:dyDescent="0.3">
      <c r="A184" s="72">
        <v>5171</v>
      </c>
      <c r="B184" s="76" t="s">
        <v>798</v>
      </c>
      <c r="C184" s="73" t="s">
        <v>797</v>
      </c>
      <c r="D184" s="72">
        <v>464</v>
      </c>
      <c r="E184" s="68" t="s">
        <v>165</v>
      </c>
      <c r="F184" s="75" t="s">
        <v>1068</v>
      </c>
      <c r="G184" s="84">
        <v>900000</v>
      </c>
      <c r="H184" s="81"/>
    </row>
    <row r="185" spans="1:8" hidden="1" x14ac:dyDescent="0.3">
      <c r="A185" s="72">
        <v>1361</v>
      </c>
      <c r="B185" s="76" t="s">
        <v>546</v>
      </c>
      <c r="C185" s="73" t="s">
        <v>22</v>
      </c>
      <c r="D185" s="72">
        <v>849</v>
      </c>
      <c r="E185" s="68" t="s">
        <v>572</v>
      </c>
      <c r="F185" s="75" t="s">
        <v>569</v>
      </c>
      <c r="G185" s="84">
        <v>890000</v>
      </c>
      <c r="H185" s="81"/>
    </row>
    <row r="186" spans="1:8" hidden="1" x14ac:dyDescent="0.3">
      <c r="A186" s="72">
        <v>1361</v>
      </c>
      <c r="B186" s="76" t="s">
        <v>546</v>
      </c>
      <c r="C186" s="73" t="s">
        <v>22</v>
      </c>
      <c r="D186" s="72">
        <v>856</v>
      </c>
      <c r="E186" s="69" t="s">
        <v>579</v>
      </c>
      <c r="F186" s="71" t="s">
        <v>577</v>
      </c>
      <c r="G186" s="84">
        <v>850000</v>
      </c>
      <c r="H186" s="81"/>
    </row>
    <row r="187" spans="1:8" hidden="1" x14ac:dyDescent="0.3">
      <c r="A187" s="72">
        <v>1361</v>
      </c>
      <c r="B187" s="76" t="s">
        <v>546</v>
      </c>
      <c r="C187" s="69" t="s">
        <v>22</v>
      </c>
      <c r="D187" s="72">
        <v>846</v>
      </c>
      <c r="E187" s="68" t="s">
        <v>570</v>
      </c>
      <c r="F187" s="75" t="s">
        <v>569</v>
      </c>
      <c r="G187" s="84">
        <v>850000</v>
      </c>
      <c r="H187" s="81"/>
    </row>
    <row r="188" spans="1:8" hidden="1" x14ac:dyDescent="0.3">
      <c r="A188" s="72">
        <v>5331</v>
      </c>
      <c r="B188" s="76" t="s">
        <v>1172</v>
      </c>
      <c r="C188" s="68" t="s">
        <v>1171</v>
      </c>
      <c r="D188" s="72">
        <v>902</v>
      </c>
      <c r="E188" s="68" t="s">
        <v>1192</v>
      </c>
      <c r="F188" s="75" t="s">
        <v>1191</v>
      </c>
      <c r="G188" s="84">
        <v>839000</v>
      </c>
      <c r="H188" s="81"/>
    </row>
    <row r="189" spans="1:8" hidden="1" x14ac:dyDescent="0.3">
      <c r="A189" s="72">
        <v>5179</v>
      </c>
      <c r="B189" s="76" t="s">
        <v>703</v>
      </c>
      <c r="C189" s="68" t="s">
        <v>702</v>
      </c>
      <c r="D189" s="72">
        <v>199</v>
      </c>
      <c r="E189" s="68" t="s">
        <v>1122</v>
      </c>
      <c r="F189" s="75" t="s">
        <v>1121</v>
      </c>
      <c r="G189" s="84">
        <v>820000</v>
      </c>
      <c r="H189" s="81"/>
    </row>
    <row r="190" spans="1:8" hidden="1" x14ac:dyDescent="0.3">
      <c r="A190" s="72">
        <v>5331</v>
      </c>
      <c r="B190" s="76" t="s">
        <v>1172</v>
      </c>
      <c r="C190" s="68" t="s">
        <v>1171</v>
      </c>
      <c r="D190" s="72">
        <v>903</v>
      </c>
      <c r="E190" s="68" t="s">
        <v>1194</v>
      </c>
      <c r="F190" s="75" t="s">
        <v>1193</v>
      </c>
      <c r="G190" s="84">
        <v>810000</v>
      </c>
      <c r="H190" s="81"/>
    </row>
    <row r="191" spans="1:8" hidden="1" x14ac:dyDescent="0.3">
      <c r="A191" s="72">
        <v>5901</v>
      </c>
      <c r="B191" s="76" t="s">
        <v>546</v>
      </c>
      <c r="C191" s="68" t="s">
        <v>929</v>
      </c>
      <c r="D191" s="72">
        <v>660</v>
      </c>
      <c r="E191" s="68" t="s">
        <v>1276</v>
      </c>
      <c r="F191" s="75"/>
      <c r="G191" s="84">
        <v>800000</v>
      </c>
      <c r="H191" s="81"/>
    </row>
    <row r="192" spans="1:8" ht="26.4" hidden="1" x14ac:dyDescent="0.3">
      <c r="A192" s="72">
        <v>6121</v>
      </c>
      <c r="B192" s="76" t="s">
        <v>76</v>
      </c>
      <c r="C192" s="73" t="s">
        <v>449</v>
      </c>
      <c r="D192" s="72">
        <v>3346</v>
      </c>
      <c r="E192" s="68" t="s">
        <v>139</v>
      </c>
      <c r="F192" s="75" t="s">
        <v>450</v>
      </c>
      <c r="G192" s="104">
        <v>800000</v>
      </c>
      <c r="H192" s="81"/>
    </row>
    <row r="193" spans="1:8" x14ac:dyDescent="0.3">
      <c r="A193" s="72">
        <v>5171</v>
      </c>
      <c r="B193" s="76" t="s">
        <v>76</v>
      </c>
      <c r="C193" s="86" t="s">
        <v>127</v>
      </c>
      <c r="D193" s="72">
        <v>3874</v>
      </c>
      <c r="E193" s="68" t="s">
        <v>184</v>
      </c>
      <c r="F193" s="75" t="s">
        <v>451</v>
      </c>
      <c r="G193" s="94">
        <v>800000</v>
      </c>
      <c r="H193" s="81"/>
    </row>
    <row r="194" spans="1:8" ht="26.4" hidden="1" x14ac:dyDescent="0.3">
      <c r="A194" s="72">
        <v>5137</v>
      </c>
      <c r="B194" s="76" t="s">
        <v>135</v>
      </c>
      <c r="C194" s="68" t="s">
        <v>700</v>
      </c>
      <c r="D194" s="72">
        <v>76</v>
      </c>
      <c r="E194" s="68" t="s">
        <v>792</v>
      </c>
      <c r="F194" s="75" t="s">
        <v>791</v>
      </c>
      <c r="G194" s="84">
        <v>780000</v>
      </c>
      <c r="H194" s="81"/>
    </row>
    <row r="195" spans="1:8" hidden="1" x14ac:dyDescent="0.3">
      <c r="A195" s="72">
        <v>2111</v>
      </c>
      <c r="B195" s="76" t="s">
        <v>546</v>
      </c>
      <c r="C195" s="69" t="s">
        <v>23</v>
      </c>
      <c r="D195" s="72">
        <v>4747</v>
      </c>
      <c r="E195" s="68" t="s">
        <v>604</v>
      </c>
      <c r="F195" s="75" t="s">
        <v>600</v>
      </c>
      <c r="G195" s="84">
        <v>780000</v>
      </c>
      <c r="H195" s="81"/>
    </row>
    <row r="196" spans="1:8" hidden="1" x14ac:dyDescent="0.3">
      <c r="A196" s="72">
        <v>2111</v>
      </c>
      <c r="B196" s="76" t="s">
        <v>546</v>
      </c>
      <c r="C196" s="69" t="s">
        <v>23</v>
      </c>
      <c r="D196" s="72">
        <v>4758</v>
      </c>
      <c r="E196" s="68" t="s">
        <v>615</v>
      </c>
      <c r="F196" s="75" t="s">
        <v>600</v>
      </c>
      <c r="G196" s="84">
        <v>770000</v>
      </c>
      <c r="H196" s="81"/>
    </row>
    <row r="197" spans="1:8" hidden="1" x14ac:dyDescent="0.3">
      <c r="A197" s="72">
        <v>1361</v>
      </c>
      <c r="B197" s="76" t="s">
        <v>546</v>
      </c>
      <c r="C197" s="73" t="s">
        <v>22</v>
      </c>
      <c r="D197" s="72">
        <v>852</v>
      </c>
      <c r="E197" s="68" t="s">
        <v>574</v>
      </c>
      <c r="F197" s="75" t="s">
        <v>573</v>
      </c>
      <c r="G197" s="84">
        <v>760000</v>
      </c>
      <c r="H197" s="81"/>
    </row>
    <row r="198" spans="1:8" hidden="1" x14ac:dyDescent="0.3">
      <c r="A198" s="72">
        <v>5331</v>
      </c>
      <c r="B198" s="76" t="s">
        <v>1172</v>
      </c>
      <c r="C198" s="68" t="s">
        <v>1171</v>
      </c>
      <c r="D198" s="72">
        <v>904</v>
      </c>
      <c r="E198" s="68" t="s">
        <v>1196</v>
      </c>
      <c r="F198" s="75" t="s">
        <v>1195</v>
      </c>
      <c r="G198" s="84">
        <v>756000</v>
      </c>
      <c r="H198" s="81"/>
    </row>
    <row r="199" spans="1:8" hidden="1" x14ac:dyDescent="0.3">
      <c r="A199" s="72">
        <v>5031</v>
      </c>
      <c r="B199" s="76" t="s">
        <v>703</v>
      </c>
      <c r="C199" s="68" t="s">
        <v>727</v>
      </c>
      <c r="D199" s="72">
        <v>209</v>
      </c>
      <c r="E199" s="68" t="s">
        <v>732</v>
      </c>
      <c r="F199" s="75" t="s">
        <v>734</v>
      </c>
      <c r="G199" s="84">
        <v>712500</v>
      </c>
      <c r="H199" s="81"/>
    </row>
    <row r="200" spans="1:8" hidden="1" x14ac:dyDescent="0.3">
      <c r="A200" s="72">
        <v>6121</v>
      </c>
      <c r="B200" s="76" t="s">
        <v>114</v>
      </c>
      <c r="C200" s="68" t="s">
        <v>127</v>
      </c>
      <c r="E200" s="68" t="s">
        <v>116</v>
      </c>
      <c r="F200" s="75" t="s">
        <v>1317</v>
      </c>
      <c r="G200" s="84">
        <v>700000</v>
      </c>
      <c r="H200" s="81"/>
    </row>
    <row r="201" spans="1:8" x14ac:dyDescent="0.3">
      <c r="A201" s="72">
        <v>5171</v>
      </c>
      <c r="B201" s="76" t="s">
        <v>596</v>
      </c>
      <c r="C201" s="69" t="s">
        <v>1062</v>
      </c>
      <c r="D201" s="72">
        <v>3884</v>
      </c>
      <c r="E201" s="68" t="s">
        <v>165</v>
      </c>
      <c r="F201" s="75" t="s">
        <v>1084</v>
      </c>
      <c r="G201" s="84">
        <v>700000</v>
      </c>
      <c r="H201" s="81"/>
    </row>
    <row r="202" spans="1:8" ht="26.4" hidden="1" x14ac:dyDescent="0.3">
      <c r="A202" s="72">
        <v>5169</v>
      </c>
      <c r="B202" s="76" t="s">
        <v>708</v>
      </c>
      <c r="C202" s="68" t="s">
        <v>766</v>
      </c>
      <c r="D202" s="72">
        <v>3724</v>
      </c>
      <c r="E202" s="68" t="s">
        <v>467</v>
      </c>
      <c r="F202" s="75" t="s">
        <v>1051</v>
      </c>
      <c r="G202" s="84">
        <v>700000</v>
      </c>
      <c r="H202" s="81"/>
    </row>
    <row r="203" spans="1:8" hidden="1" x14ac:dyDescent="0.3">
      <c r="A203" s="72">
        <v>5169</v>
      </c>
      <c r="B203" s="76" t="s">
        <v>708</v>
      </c>
      <c r="C203" s="68" t="s">
        <v>764</v>
      </c>
      <c r="D203" s="72">
        <v>3721</v>
      </c>
      <c r="E203" s="69" t="s">
        <v>467</v>
      </c>
      <c r="F203" s="75" t="s">
        <v>971</v>
      </c>
      <c r="G203" s="84">
        <v>700000</v>
      </c>
      <c r="H203" s="81"/>
    </row>
    <row r="204" spans="1:8" hidden="1" x14ac:dyDescent="0.3">
      <c r="A204" s="72">
        <v>2212</v>
      </c>
      <c r="B204" s="76" t="s">
        <v>546</v>
      </c>
      <c r="C204" s="69" t="s">
        <v>23</v>
      </c>
      <c r="D204" s="72">
        <v>3886</v>
      </c>
      <c r="E204" s="68" t="s">
        <v>670</v>
      </c>
      <c r="F204" s="75" t="s">
        <v>658</v>
      </c>
      <c r="G204" s="84">
        <v>700000</v>
      </c>
      <c r="H204" s="81"/>
    </row>
    <row r="205" spans="1:8" hidden="1" x14ac:dyDescent="0.3">
      <c r="A205" s="72">
        <v>5331</v>
      </c>
      <c r="B205" s="76" t="s">
        <v>1172</v>
      </c>
      <c r="C205" s="69" t="s">
        <v>1171</v>
      </c>
      <c r="D205" s="72">
        <v>921</v>
      </c>
      <c r="E205" s="68" t="s">
        <v>1227</v>
      </c>
      <c r="F205" s="75" t="s">
        <v>1226</v>
      </c>
      <c r="G205" s="84">
        <v>677000</v>
      </c>
      <c r="H205" s="81"/>
    </row>
    <row r="206" spans="1:8" ht="39.6" hidden="1" x14ac:dyDescent="0.3">
      <c r="A206" s="89">
        <v>5171</v>
      </c>
      <c r="B206" s="76" t="s">
        <v>373</v>
      </c>
      <c r="C206" s="73" t="s">
        <v>452</v>
      </c>
      <c r="D206" s="89"/>
      <c r="E206" s="75"/>
      <c r="F206" s="75" t="s">
        <v>453</v>
      </c>
      <c r="G206" s="90">
        <v>665500</v>
      </c>
      <c r="H206" s="81"/>
    </row>
    <row r="207" spans="1:8" hidden="1" x14ac:dyDescent="0.3">
      <c r="A207" s="89">
        <v>5171</v>
      </c>
      <c r="B207" s="76" t="s">
        <v>373</v>
      </c>
      <c r="C207" s="73" t="s">
        <v>447</v>
      </c>
      <c r="D207" s="89"/>
      <c r="E207" s="75"/>
      <c r="F207" s="75" t="s">
        <v>454</v>
      </c>
      <c r="G207" s="90">
        <v>665500</v>
      </c>
      <c r="H207" s="81"/>
    </row>
    <row r="208" spans="1:8" hidden="1" x14ac:dyDescent="0.3">
      <c r="A208" s="72">
        <v>1361</v>
      </c>
      <c r="B208" s="76" t="s">
        <v>546</v>
      </c>
      <c r="C208" s="86" t="s">
        <v>22</v>
      </c>
      <c r="D208" s="72">
        <v>841</v>
      </c>
      <c r="E208" s="68" t="s">
        <v>567</v>
      </c>
      <c r="F208" s="75" t="s">
        <v>565</v>
      </c>
      <c r="G208" s="84">
        <v>660000</v>
      </c>
      <c r="H208" s="81"/>
    </row>
    <row r="209" spans="1:8" x14ac:dyDescent="0.3">
      <c r="A209" s="72">
        <v>5171</v>
      </c>
      <c r="B209" s="76" t="s">
        <v>135</v>
      </c>
      <c r="C209" s="68" t="s">
        <v>700</v>
      </c>
      <c r="D209" s="72">
        <v>88</v>
      </c>
      <c r="E209" s="68" t="s">
        <v>1065</v>
      </c>
      <c r="F209" s="75" t="s">
        <v>1064</v>
      </c>
      <c r="G209" s="84">
        <v>650000</v>
      </c>
      <c r="H209" s="81"/>
    </row>
    <row r="210" spans="1:8" hidden="1" x14ac:dyDescent="0.3">
      <c r="A210" s="72">
        <v>5152</v>
      </c>
      <c r="B210" s="76" t="s">
        <v>596</v>
      </c>
      <c r="C210" s="69" t="s">
        <v>869</v>
      </c>
      <c r="D210" s="72">
        <v>3292</v>
      </c>
      <c r="E210" s="68" t="s">
        <v>873</v>
      </c>
      <c r="F210" s="75" t="s">
        <v>876</v>
      </c>
      <c r="G210" s="84">
        <v>650000</v>
      </c>
      <c r="H210" s="81"/>
    </row>
    <row r="211" spans="1:8" hidden="1" x14ac:dyDescent="0.3">
      <c r="A211" s="72">
        <v>5021</v>
      </c>
      <c r="B211" s="76" t="s">
        <v>703</v>
      </c>
      <c r="C211" s="73" t="s">
        <v>702</v>
      </c>
      <c r="D211" s="72">
        <v>183</v>
      </c>
      <c r="E211" s="69" t="s">
        <v>710</v>
      </c>
      <c r="F211" s="75" t="s">
        <v>709</v>
      </c>
      <c r="G211" s="84">
        <v>650000</v>
      </c>
      <c r="H211" s="81"/>
    </row>
    <row r="212" spans="1:8" hidden="1" x14ac:dyDescent="0.3">
      <c r="A212" s="72">
        <v>5193</v>
      </c>
      <c r="B212" s="76" t="s">
        <v>69</v>
      </c>
      <c r="C212" s="68" t="s">
        <v>1040</v>
      </c>
      <c r="D212" s="72">
        <v>4181</v>
      </c>
      <c r="E212" s="68" t="s">
        <v>1149</v>
      </c>
      <c r="F212" s="75" t="s">
        <v>1148</v>
      </c>
      <c r="G212" s="94">
        <v>630000</v>
      </c>
      <c r="H212" s="81"/>
    </row>
    <row r="213" spans="1:8" ht="26.4" hidden="1" x14ac:dyDescent="0.3">
      <c r="A213" s="89">
        <v>5169</v>
      </c>
      <c r="B213" s="76" t="s">
        <v>373</v>
      </c>
      <c r="C213" s="73" t="s">
        <v>456</v>
      </c>
      <c r="D213" s="89">
        <v>3777</v>
      </c>
      <c r="E213" s="75" t="s">
        <v>456</v>
      </c>
      <c r="F213" s="75" t="s">
        <v>457</v>
      </c>
      <c r="G213" s="90">
        <v>605000</v>
      </c>
      <c r="H213" s="81"/>
    </row>
    <row r="214" spans="1:8" hidden="1" x14ac:dyDescent="0.3">
      <c r="A214" s="89">
        <v>5169</v>
      </c>
      <c r="B214" s="76" t="s">
        <v>373</v>
      </c>
      <c r="C214" s="73" t="s">
        <v>447</v>
      </c>
      <c r="D214" s="89"/>
      <c r="E214" s="75"/>
      <c r="F214" s="75" t="s">
        <v>455</v>
      </c>
      <c r="G214" s="90">
        <v>605000</v>
      </c>
      <c r="H214" s="81"/>
    </row>
    <row r="215" spans="1:8" hidden="1" x14ac:dyDescent="0.3">
      <c r="A215" s="72">
        <v>5901</v>
      </c>
      <c r="B215" s="76" t="s">
        <v>762</v>
      </c>
      <c r="C215" s="68" t="s">
        <v>1256</v>
      </c>
      <c r="D215" s="72">
        <v>3469</v>
      </c>
      <c r="E215" s="68" t="s">
        <v>1287</v>
      </c>
      <c r="F215" s="75" t="s">
        <v>1254</v>
      </c>
      <c r="G215" s="84">
        <v>600000</v>
      </c>
      <c r="H215" s="81"/>
    </row>
    <row r="216" spans="1:8" hidden="1" x14ac:dyDescent="0.3">
      <c r="A216" s="72">
        <v>5424</v>
      </c>
      <c r="B216" s="76" t="s">
        <v>703</v>
      </c>
      <c r="C216" s="68" t="s">
        <v>702</v>
      </c>
      <c r="D216" s="72">
        <v>1803</v>
      </c>
      <c r="E216" s="68" t="s">
        <v>1245</v>
      </c>
      <c r="F216" s="75" t="s">
        <v>1247</v>
      </c>
      <c r="G216" s="84">
        <v>600000</v>
      </c>
      <c r="H216" s="81"/>
    </row>
    <row r="217" spans="1:8" hidden="1" x14ac:dyDescent="0.3">
      <c r="A217" s="72">
        <v>5172</v>
      </c>
      <c r="B217" s="76" t="s">
        <v>135</v>
      </c>
      <c r="C217" s="68" t="s">
        <v>700</v>
      </c>
      <c r="D217" s="72">
        <v>1269</v>
      </c>
      <c r="E217" s="68" t="s">
        <v>1094</v>
      </c>
      <c r="F217" s="75" t="s">
        <v>1093</v>
      </c>
      <c r="G217" s="84">
        <v>600000</v>
      </c>
      <c r="H217" s="81"/>
    </row>
    <row r="218" spans="1:8" ht="26.4" hidden="1" x14ac:dyDescent="0.3">
      <c r="A218" s="72">
        <v>6121</v>
      </c>
      <c r="B218" s="76" t="s">
        <v>76</v>
      </c>
      <c r="C218" s="73" t="s">
        <v>458</v>
      </c>
      <c r="D218" s="72">
        <v>4544</v>
      </c>
      <c r="E218" s="69" t="s">
        <v>82</v>
      </c>
      <c r="F218" s="75" t="s">
        <v>459</v>
      </c>
      <c r="G218" s="84">
        <v>600000</v>
      </c>
      <c r="H218" s="81"/>
    </row>
    <row r="219" spans="1:8" ht="26.4" hidden="1" x14ac:dyDescent="0.3">
      <c r="A219" s="72">
        <v>6121</v>
      </c>
      <c r="B219" s="76" t="s">
        <v>76</v>
      </c>
      <c r="C219" s="73" t="s">
        <v>460</v>
      </c>
      <c r="D219" s="89"/>
      <c r="F219" s="75" t="s">
        <v>461</v>
      </c>
      <c r="G219" s="104">
        <v>600000</v>
      </c>
      <c r="H219" s="81"/>
    </row>
    <row r="220" spans="1:8" x14ac:dyDescent="0.25">
      <c r="A220" s="72">
        <v>5171</v>
      </c>
      <c r="B220" s="76" t="s">
        <v>76</v>
      </c>
      <c r="C220" s="86" t="s">
        <v>229</v>
      </c>
      <c r="D220" s="72">
        <v>3869</v>
      </c>
      <c r="E220" s="68" t="s">
        <v>184</v>
      </c>
      <c r="F220" s="75" t="s">
        <v>462</v>
      </c>
      <c r="G220" s="93">
        <v>600000</v>
      </c>
      <c r="H220" s="81"/>
    </row>
    <row r="221" spans="1:8" hidden="1" x14ac:dyDescent="0.3">
      <c r="A221" s="72">
        <v>5137</v>
      </c>
      <c r="B221" s="76" t="s">
        <v>703</v>
      </c>
      <c r="C221" s="68" t="s">
        <v>702</v>
      </c>
      <c r="D221" s="72">
        <v>189</v>
      </c>
      <c r="E221" s="68" t="s">
        <v>794</v>
      </c>
      <c r="F221" s="75" t="s">
        <v>793</v>
      </c>
      <c r="G221" s="84">
        <v>600000</v>
      </c>
      <c r="H221" s="81"/>
    </row>
    <row r="222" spans="1:8" hidden="1" x14ac:dyDescent="0.3">
      <c r="A222" s="72">
        <v>5134</v>
      </c>
      <c r="B222" s="76" t="s">
        <v>135</v>
      </c>
      <c r="C222" s="68" t="s">
        <v>700</v>
      </c>
      <c r="D222" s="72">
        <v>75</v>
      </c>
      <c r="E222" s="68" t="s">
        <v>784</v>
      </c>
      <c r="F222" s="75" t="s">
        <v>783</v>
      </c>
      <c r="G222" s="84">
        <v>600000</v>
      </c>
      <c r="H222" s="81"/>
    </row>
    <row r="223" spans="1:8" hidden="1" x14ac:dyDescent="0.3">
      <c r="A223" s="72">
        <v>6901</v>
      </c>
      <c r="B223" s="76" t="s">
        <v>111</v>
      </c>
      <c r="C223" s="68" t="s">
        <v>1348</v>
      </c>
      <c r="D223" s="72">
        <v>3496</v>
      </c>
      <c r="E223" s="69" t="s">
        <v>155</v>
      </c>
      <c r="F223" s="75" t="s">
        <v>1347</v>
      </c>
      <c r="G223" s="84">
        <v>550000</v>
      </c>
      <c r="H223" s="81"/>
    </row>
    <row r="224" spans="1:8" hidden="1" x14ac:dyDescent="0.3">
      <c r="A224" s="72">
        <v>5179</v>
      </c>
      <c r="B224" s="76" t="s">
        <v>114</v>
      </c>
      <c r="C224" s="73" t="s">
        <v>115</v>
      </c>
      <c r="D224" s="72">
        <v>492</v>
      </c>
      <c r="E224" s="69" t="s">
        <v>1124</v>
      </c>
      <c r="F224" s="88" t="s">
        <v>1123</v>
      </c>
      <c r="G224" s="84">
        <v>550000</v>
      </c>
      <c r="H224" s="81"/>
    </row>
    <row r="225" spans="1:208" x14ac:dyDescent="0.3">
      <c r="A225" s="72">
        <v>5171</v>
      </c>
      <c r="B225" s="76" t="s">
        <v>76</v>
      </c>
      <c r="C225" s="86" t="s">
        <v>229</v>
      </c>
      <c r="D225" s="72">
        <v>3869</v>
      </c>
      <c r="E225" s="68" t="s">
        <v>184</v>
      </c>
      <c r="F225" s="75" t="s">
        <v>463</v>
      </c>
      <c r="G225" s="84">
        <v>550000</v>
      </c>
      <c r="H225" s="98"/>
    </row>
    <row r="226" spans="1:208" ht="26.4" hidden="1" x14ac:dyDescent="0.25">
      <c r="A226" s="72">
        <v>5169</v>
      </c>
      <c r="B226" s="76" t="s">
        <v>718</v>
      </c>
      <c r="C226" s="73" t="s">
        <v>847</v>
      </c>
      <c r="D226" s="72">
        <v>3434</v>
      </c>
      <c r="E226" s="69" t="s">
        <v>467</v>
      </c>
      <c r="F226" s="71" t="s">
        <v>1031</v>
      </c>
      <c r="G226" s="93">
        <v>550000</v>
      </c>
      <c r="H226" s="81"/>
    </row>
    <row r="227" spans="1:208" hidden="1" x14ac:dyDescent="0.3">
      <c r="A227" s="72">
        <v>5166</v>
      </c>
      <c r="B227" s="76" t="s">
        <v>703</v>
      </c>
      <c r="C227" s="68" t="s">
        <v>713</v>
      </c>
      <c r="D227" s="72">
        <v>230</v>
      </c>
      <c r="E227" s="68" t="s">
        <v>948</v>
      </c>
      <c r="F227" s="75" t="s">
        <v>947</v>
      </c>
      <c r="G227" s="84">
        <v>550000</v>
      </c>
      <c r="H227" s="81"/>
    </row>
    <row r="228" spans="1:208" hidden="1" x14ac:dyDescent="0.3">
      <c r="A228" s="72">
        <v>5162</v>
      </c>
      <c r="B228" s="76" t="s">
        <v>703</v>
      </c>
      <c r="C228" s="68" t="s">
        <v>702</v>
      </c>
      <c r="D228" s="72">
        <v>192</v>
      </c>
      <c r="E228" s="68" t="s">
        <v>910</v>
      </c>
      <c r="F228" s="75" t="s">
        <v>909</v>
      </c>
      <c r="G228" s="84">
        <v>550000</v>
      </c>
      <c r="H228" s="81"/>
    </row>
    <row r="229" spans="1:208" ht="39.6" hidden="1" x14ac:dyDescent="0.3">
      <c r="A229" s="72">
        <v>6121</v>
      </c>
      <c r="B229" s="76" t="s">
        <v>76</v>
      </c>
      <c r="C229" s="73" t="s">
        <v>464</v>
      </c>
      <c r="D229" s="72">
        <v>3346</v>
      </c>
      <c r="E229" s="68" t="s">
        <v>139</v>
      </c>
      <c r="F229" s="75" t="s">
        <v>465</v>
      </c>
      <c r="G229" s="106">
        <v>538450</v>
      </c>
      <c r="H229" s="81"/>
      <c r="AR229" s="102"/>
      <c r="AS229" s="101"/>
      <c r="AT229" s="101"/>
      <c r="AU229" s="101"/>
      <c r="AV229" s="101"/>
      <c r="AW229" s="101"/>
      <c r="AX229" s="101"/>
      <c r="AY229" s="101"/>
      <c r="AZ229" s="101"/>
      <c r="BA229" s="101"/>
      <c r="BB229" s="101"/>
      <c r="BC229" s="101"/>
      <c r="BD229" s="101"/>
      <c r="BE229" s="101"/>
      <c r="BF229" s="101"/>
      <c r="BG229" s="101"/>
      <c r="BH229" s="101"/>
      <c r="BI229" s="101"/>
      <c r="BJ229" s="101"/>
      <c r="BK229" s="101"/>
      <c r="BL229" s="101"/>
      <c r="BM229" s="101"/>
      <c r="BN229" s="101"/>
      <c r="BO229" s="101"/>
      <c r="BP229" s="101"/>
      <c r="BQ229" s="101"/>
      <c r="BR229" s="101"/>
      <c r="BS229" s="101"/>
      <c r="BT229" s="101"/>
      <c r="BU229" s="101"/>
      <c r="BV229" s="101"/>
      <c r="BW229" s="101"/>
      <c r="BX229" s="101"/>
      <c r="BY229" s="101"/>
      <c r="BZ229" s="101"/>
      <c r="CA229" s="101"/>
      <c r="CB229" s="101"/>
      <c r="CC229" s="101"/>
      <c r="CD229" s="101"/>
      <c r="CE229" s="101"/>
      <c r="CF229" s="101"/>
      <c r="CG229" s="101"/>
      <c r="CH229" s="101"/>
      <c r="CI229" s="101"/>
      <c r="CJ229" s="101"/>
      <c r="CK229" s="101"/>
      <c r="CL229" s="101"/>
      <c r="CM229" s="101"/>
      <c r="CN229" s="101"/>
      <c r="CO229" s="101"/>
      <c r="CP229" s="101"/>
      <c r="CQ229" s="101"/>
      <c r="CR229" s="101"/>
      <c r="CS229" s="101"/>
      <c r="CT229" s="101"/>
      <c r="CU229" s="101"/>
      <c r="CV229" s="101"/>
      <c r="CW229" s="101"/>
      <c r="CX229" s="101"/>
      <c r="CY229" s="101"/>
      <c r="CZ229" s="101"/>
      <c r="DA229" s="101"/>
      <c r="DB229" s="101"/>
      <c r="DC229" s="101"/>
      <c r="DD229" s="101"/>
      <c r="DE229" s="101"/>
      <c r="DF229" s="101"/>
      <c r="DG229" s="101"/>
      <c r="DH229" s="101"/>
      <c r="DI229" s="101"/>
      <c r="DJ229" s="101"/>
      <c r="DK229" s="101"/>
      <c r="DL229" s="101"/>
      <c r="DM229" s="101"/>
      <c r="DN229" s="101"/>
      <c r="DO229" s="101"/>
      <c r="DP229" s="101"/>
      <c r="DQ229" s="101"/>
      <c r="DR229" s="101"/>
      <c r="DS229" s="101"/>
      <c r="DT229" s="101"/>
      <c r="DU229" s="101"/>
      <c r="DV229" s="101"/>
      <c r="DW229" s="101"/>
      <c r="DX229" s="101"/>
      <c r="DY229" s="101"/>
      <c r="DZ229" s="101"/>
      <c r="EA229" s="101"/>
      <c r="EB229" s="101"/>
      <c r="EC229" s="101"/>
      <c r="ED229" s="101"/>
      <c r="EE229" s="101"/>
      <c r="EF229" s="101"/>
      <c r="EG229" s="101"/>
      <c r="EH229" s="101"/>
      <c r="EI229" s="101"/>
      <c r="EJ229" s="101"/>
      <c r="EK229" s="101"/>
      <c r="EL229" s="101"/>
      <c r="EM229" s="101"/>
      <c r="EN229" s="101"/>
      <c r="EO229" s="101"/>
      <c r="EP229" s="101"/>
      <c r="EQ229" s="101"/>
      <c r="ER229" s="101"/>
      <c r="ES229" s="101"/>
      <c r="ET229" s="101"/>
      <c r="EU229" s="101"/>
      <c r="EV229" s="101"/>
      <c r="EW229" s="101"/>
      <c r="EX229" s="101"/>
      <c r="EY229" s="101"/>
      <c r="EZ229" s="101"/>
      <c r="FA229" s="101"/>
      <c r="FB229" s="101"/>
      <c r="FC229" s="101"/>
      <c r="FD229" s="101"/>
      <c r="FE229" s="101"/>
      <c r="FF229" s="101"/>
      <c r="FG229" s="101"/>
      <c r="FH229" s="101"/>
      <c r="FI229" s="101"/>
      <c r="FJ229" s="101"/>
      <c r="FK229" s="101"/>
      <c r="FL229" s="101"/>
      <c r="FM229" s="101"/>
      <c r="FN229" s="101"/>
      <c r="FO229" s="101"/>
      <c r="FP229" s="101"/>
      <c r="FQ229" s="101"/>
      <c r="FR229" s="101"/>
      <c r="FS229" s="101"/>
      <c r="FT229" s="101"/>
      <c r="FU229" s="101"/>
      <c r="FV229" s="101"/>
      <c r="FW229" s="101"/>
      <c r="FX229" s="101"/>
      <c r="FY229" s="101"/>
      <c r="FZ229" s="101"/>
      <c r="GA229" s="101"/>
      <c r="GB229" s="101"/>
      <c r="GC229" s="101"/>
      <c r="GD229" s="101"/>
      <c r="GE229" s="101"/>
      <c r="GF229" s="101"/>
      <c r="GG229" s="101"/>
      <c r="GH229" s="101"/>
      <c r="GI229" s="101"/>
      <c r="GJ229" s="101"/>
      <c r="GK229" s="101"/>
      <c r="GL229" s="101"/>
      <c r="GM229" s="101"/>
      <c r="GN229" s="101"/>
      <c r="GO229" s="101"/>
      <c r="GP229" s="101"/>
      <c r="GQ229" s="101"/>
      <c r="GR229" s="101"/>
      <c r="GS229" s="101"/>
      <c r="GT229" s="101"/>
      <c r="GU229" s="101"/>
      <c r="GV229" s="101"/>
      <c r="GW229" s="101"/>
      <c r="GX229" s="101"/>
      <c r="GY229" s="101"/>
      <c r="GZ229" s="101"/>
    </row>
    <row r="230" spans="1:208" hidden="1" x14ac:dyDescent="0.3">
      <c r="A230" s="72">
        <v>5331</v>
      </c>
      <c r="B230" s="76" t="s">
        <v>1172</v>
      </c>
      <c r="C230" s="68" t="s">
        <v>1171</v>
      </c>
      <c r="D230" s="72">
        <v>901</v>
      </c>
      <c r="E230" s="68" t="s">
        <v>1190</v>
      </c>
      <c r="F230" s="75" t="s">
        <v>1189</v>
      </c>
      <c r="G230" s="84">
        <v>536000</v>
      </c>
      <c r="H230" s="98"/>
      <c r="AR230" s="102"/>
      <c r="AS230" s="101"/>
      <c r="AT230" s="101"/>
      <c r="AU230" s="101"/>
      <c r="AV230" s="101"/>
      <c r="AW230" s="101"/>
      <c r="AX230" s="101"/>
      <c r="AY230" s="101"/>
      <c r="AZ230" s="101"/>
      <c r="BA230" s="101"/>
      <c r="BB230" s="101"/>
      <c r="BC230" s="101"/>
      <c r="BD230" s="101"/>
      <c r="BE230" s="101"/>
      <c r="BF230" s="101"/>
      <c r="BG230" s="101"/>
      <c r="BH230" s="101"/>
      <c r="BI230" s="101"/>
      <c r="BJ230" s="101"/>
      <c r="BK230" s="101"/>
      <c r="BL230" s="101"/>
      <c r="BM230" s="101"/>
      <c r="BN230" s="101"/>
      <c r="BO230" s="101"/>
      <c r="BP230" s="101"/>
      <c r="BQ230" s="101"/>
      <c r="BR230" s="101"/>
      <c r="BS230" s="101"/>
      <c r="BT230" s="101"/>
      <c r="BU230" s="101"/>
      <c r="BV230" s="101"/>
      <c r="BW230" s="101"/>
      <c r="BX230" s="101"/>
      <c r="BY230" s="101"/>
      <c r="BZ230" s="101"/>
      <c r="CA230" s="101"/>
      <c r="CB230" s="101"/>
      <c r="CC230" s="101"/>
      <c r="CD230" s="101"/>
      <c r="CE230" s="101"/>
      <c r="CF230" s="101"/>
      <c r="CG230" s="101"/>
      <c r="CH230" s="101"/>
      <c r="CI230" s="101"/>
      <c r="CJ230" s="101"/>
      <c r="CK230" s="101"/>
      <c r="CL230" s="101"/>
      <c r="CM230" s="101"/>
      <c r="CN230" s="101"/>
      <c r="CO230" s="101"/>
      <c r="CP230" s="101"/>
      <c r="CQ230" s="101"/>
      <c r="CR230" s="101"/>
      <c r="CS230" s="101"/>
      <c r="CT230" s="101"/>
      <c r="CU230" s="101"/>
      <c r="CV230" s="101"/>
      <c r="CW230" s="101"/>
      <c r="CX230" s="101"/>
      <c r="CY230" s="101"/>
      <c r="CZ230" s="101"/>
      <c r="DA230" s="101"/>
      <c r="DB230" s="101"/>
      <c r="DC230" s="101"/>
      <c r="DD230" s="101"/>
      <c r="DE230" s="101"/>
      <c r="DF230" s="101"/>
      <c r="DG230" s="101"/>
      <c r="DH230" s="101"/>
      <c r="DI230" s="101"/>
      <c r="DJ230" s="101"/>
      <c r="DK230" s="101"/>
      <c r="DL230" s="101"/>
      <c r="DM230" s="101"/>
      <c r="DN230" s="101"/>
      <c r="DO230" s="101"/>
      <c r="DP230" s="101"/>
      <c r="DQ230" s="101"/>
      <c r="DR230" s="101"/>
      <c r="DS230" s="101"/>
      <c r="DT230" s="101"/>
      <c r="DU230" s="101"/>
      <c r="DV230" s="101"/>
      <c r="DW230" s="101"/>
      <c r="DX230" s="101"/>
      <c r="DY230" s="101"/>
      <c r="DZ230" s="101"/>
      <c r="EA230" s="101"/>
      <c r="EB230" s="101"/>
      <c r="EC230" s="101"/>
      <c r="ED230" s="101"/>
      <c r="EE230" s="101"/>
      <c r="EF230" s="101"/>
      <c r="EG230" s="101"/>
      <c r="EH230" s="101"/>
      <c r="EI230" s="101"/>
      <c r="EJ230" s="101"/>
      <c r="EK230" s="101"/>
      <c r="EL230" s="101"/>
      <c r="EM230" s="101"/>
      <c r="EN230" s="101"/>
      <c r="EO230" s="101"/>
      <c r="EP230" s="101"/>
      <c r="EQ230" s="101"/>
      <c r="ER230" s="101"/>
      <c r="ES230" s="101"/>
      <c r="ET230" s="101"/>
      <c r="EU230" s="101"/>
      <c r="EV230" s="101"/>
      <c r="EW230" s="101"/>
      <c r="EX230" s="101"/>
      <c r="EY230" s="101"/>
      <c r="EZ230" s="101"/>
      <c r="FA230" s="101"/>
      <c r="FB230" s="101"/>
      <c r="FC230" s="101"/>
      <c r="FD230" s="101"/>
      <c r="FE230" s="101"/>
      <c r="FF230" s="101"/>
      <c r="FG230" s="101"/>
      <c r="FH230" s="101"/>
      <c r="FI230" s="101"/>
      <c r="FJ230" s="101"/>
      <c r="FK230" s="101"/>
      <c r="FL230" s="101"/>
      <c r="FM230" s="101"/>
      <c r="FN230" s="101"/>
      <c r="FO230" s="101"/>
      <c r="FP230" s="101"/>
      <c r="FQ230" s="101"/>
      <c r="FR230" s="101"/>
      <c r="FS230" s="101"/>
      <c r="FT230" s="101"/>
      <c r="FU230" s="101"/>
      <c r="FV230" s="101"/>
      <c r="FW230" s="101"/>
      <c r="FX230" s="101"/>
      <c r="FY230" s="101"/>
      <c r="FZ230" s="101"/>
      <c r="GA230" s="101"/>
      <c r="GB230" s="101"/>
      <c r="GC230" s="101"/>
      <c r="GD230" s="101"/>
      <c r="GE230" s="101"/>
      <c r="GF230" s="101"/>
      <c r="GG230" s="101"/>
      <c r="GH230" s="101"/>
      <c r="GI230" s="101"/>
      <c r="GJ230" s="101"/>
      <c r="GK230" s="101"/>
      <c r="GL230" s="101"/>
      <c r="GM230" s="101"/>
      <c r="GN230" s="101"/>
      <c r="GO230" s="101"/>
      <c r="GP230" s="101"/>
      <c r="GQ230" s="101"/>
      <c r="GR230" s="101"/>
      <c r="GS230" s="101"/>
      <c r="GT230" s="101"/>
      <c r="GU230" s="101"/>
      <c r="GV230" s="101"/>
      <c r="GW230" s="101"/>
      <c r="GX230" s="101"/>
      <c r="GY230" s="101"/>
      <c r="GZ230" s="101"/>
    </row>
    <row r="231" spans="1:208" ht="92.4" hidden="1" x14ac:dyDescent="0.3">
      <c r="A231" s="72">
        <v>5137</v>
      </c>
      <c r="B231" s="76" t="s">
        <v>798</v>
      </c>
      <c r="C231" s="73" t="s">
        <v>797</v>
      </c>
      <c r="D231" s="72">
        <v>460</v>
      </c>
      <c r="E231" s="68" t="s">
        <v>796</v>
      </c>
      <c r="F231" s="75" t="s">
        <v>795</v>
      </c>
      <c r="G231" s="84">
        <v>536000</v>
      </c>
      <c r="H231" s="98"/>
      <c r="AR231" s="102"/>
      <c r="AS231" s="101"/>
      <c r="AT231" s="101"/>
      <c r="AU231" s="101"/>
      <c r="AV231" s="101"/>
      <c r="AW231" s="101"/>
      <c r="AX231" s="101"/>
      <c r="AY231" s="101"/>
      <c r="AZ231" s="101"/>
      <c r="BA231" s="101"/>
      <c r="BB231" s="101"/>
      <c r="BC231" s="101"/>
      <c r="BD231" s="101"/>
      <c r="BE231" s="101"/>
      <c r="BF231" s="101"/>
      <c r="BG231" s="101"/>
      <c r="BH231" s="101"/>
      <c r="BI231" s="101"/>
      <c r="BJ231" s="101"/>
      <c r="BK231" s="101"/>
      <c r="BL231" s="101"/>
      <c r="BM231" s="101"/>
      <c r="BN231" s="101"/>
      <c r="BO231" s="101"/>
      <c r="BP231" s="101"/>
      <c r="BQ231" s="101"/>
      <c r="BR231" s="101"/>
      <c r="BS231" s="101"/>
      <c r="BT231" s="101"/>
      <c r="BU231" s="101"/>
      <c r="BV231" s="101"/>
      <c r="BW231" s="101"/>
      <c r="BX231" s="101"/>
      <c r="BY231" s="101"/>
      <c r="BZ231" s="101"/>
      <c r="CA231" s="101"/>
      <c r="CB231" s="101"/>
      <c r="CC231" s="101"/>
      <c r="CD231" s="101"/>
      <c r="CE231" s="101"/>
      <c r="CF231" s="101"/>
      <c r="CG231" s="101"/>
      <c r="CH231" s="101"/>
      <c r="CI231" s="101"/>
      <c r="CJ231" s="101"/>
      <c r="CK231" s="101"/>
      <c r="CL231" s="101"/>
      <c r="CM231" s="101"/>
      <c r="CN231" s="101"/>
      <c r="CO231" s="101"/>
      <c r="CP231" s="101"/>
      <c r="CQ231" s="101"/>
      <c r="CR231" s="101"/>
      <c r="CS231" s="101"/>
      <c r="CT231" s="101"/>
      <c r="CU231" s="101"/>
      <c r="CV231" s="101"/>
      <c r="CW231" s="101"/>
      <c r="CX231" s="101"/>
      <c r="CY231" s="101"/>
      <c r="CZ231" s="101"/>
      <c r="DA231" s="101"/>
      <c r="DB231" s="101"/>
      <c r="DC231" s="101"/>
      <c r="DD231" s="101"/>
      <c r="DE231" s="101"/>
      <c r="DF231" s="101"/>
      <c r="DG231" s="101"/>
      <c r="DH231" s="101"/>
      <c r="DI231" s="101"/>
      <c r="DJ231" s="101"/>
      <c r="DK231" s="101"/>
      <c r="DL231" s="101"/>
      <c r="DM231" s="101"/>
      <c r="DN231" s="101"/>
      <c r="DO231" s="101"/>
      <c r="DP231" s="101"/>
      <c r="DQ231" s="101"/>
      <c r="DR231" s="101"/>
      <c r="DS231" s="101"/>
      <c r="DT231" s="101"/>
      <c r="DU231" s="101"/>
      <c r="DV231" s="101"/>
      <c r="DW231" s="101"/>
      <c r="DX231" s="101"/>
      <c r="DY231" s="101"/>
      <c r="DZ231" s="101"/>
      <c r="EA231" s="101"/>
      <c r="EB231" s="101"/>
      <c r="EC231" s="101"/>
      <c r="ED231" s="101"/>
      <c r="EE231" s="101"/>
      <c r="EF231" s="101"/>
      <c r="EG231" s="101"/>
      <c r="EH231" s="101"/>
      <c r="EI231" s="101"/>
      <c r="EJ231" s="101"/>
      <c r="EK231" s="101"/>
      <c r="EL231" s="101"/>
      <c r="EM231" s="101"/>
      <c r="EN231" s="101"/>
      <c r="EO231" s="101"/>
      <c r="EP231" s="101"/>
      <c r="EQ231" s="101"/>
      <c r="ER231" s="101"/>
      <c r="ES231" s="101"/>
      <c r="ET231" s="101"/>
      <c r="EU231" s="101"/>
      <c r="EV231" s="101"/>
      <c r="EW231" s="101"/>
      <c r="EX231" s="101"/>
      <c r="EY231" s="101"/>
      <c r="EZ231" s="101"/>
      <c r="FA231" s="101"/>
      <c r="FB231" s="101"/>
      <c r="FC231" s="101"/>
      <c r="FD231" s="101"/>
      <c r="FE231" s="101"/>
      <c r="FF231" s="101"/>
      <c r="FG231" s="101"/>
      <c r="FH231" s="101"/>
      <c r="FI231" s="101"/>
      <c r="FJ231" s="101"/>
      <c r="FK231" s="101"/>
      <c r="FL231" s="101"/>
      <c r="FM231" s="101"/>
      <c r="FN231" s="101"/>
      <c r="FO231" s="101"/>
      <c r="FP231" s="101"/>
      <c r="FQ231" s="101"/>
      <c r="FR231" s="101"/>
      <c r="FS231" s="101"/>
      <c r="FT231" s="101"/>
      <c r="FU231" s="101"/>
      <c r="FV231" s="101"/>
      <c r="FW231" s="101"/>
      <c r="FX231" s="101"/>
      <c r="FY231" s="101"/>
      <c r="FZ231" s="101"/>
      <c r="GA231" s="101"/>
      <c r="GB231" s="101"/>
      <c r="GC231" s="101"/>
      <c r="GD231" s="101"/>
      <c r="GE231" s="101"/>
      <c r="GF231" s="101"/>
      <c r="GG231" s="101"/>
      <c r="GH231" s="101"/>
      <c r="GI231" s="101"/>
      <c r="GJ231" s="101"/>
      <c r="GK231" s="101"/>
      <c r="GL231" s="101"/>
      <c r="GM231" s="101"/>
      <c r="GN231" s="101"/>
      <c r="GO231" s="101"/>
      <c r="GP231" s="101"/>
      <c r="GQ231" s="101"/>
      <c r="GR231" s="101"/>
      <c r="GS231" s="101"/>
      <c r="GT231" s="101"/>
      <c r="GU231" s="101"/>
      <c r="GV231" s="101"/>
      <c r="GW231" s="101"/>
      <c r="GX231" s="101"/>
      <c r="GY231" s="101"/>
      <c r="GZ231" s="101"/>
    </row>
    <row r="232" spans="1:208" hidden="1" x14ac:dyDescent="0.25">
      <c r="A232" s="72">
        <v>5169</v>
      </c>
      <c r="B232" s="76" t="s">
        <v>1010</v>
      </c>
      <c r="C232" s="68" t="s">
        <v>1009</v>
      </c>
      <c r="D232" s="72">
        <v>3166</v>
      </c>
      <c r="E232" s="69" t="s">
        <v>467</v>
      </c>
      <c r="F232" s="75" t="s">
        <v>1008</v>
      </c>
      <c r="G232" s="93">
        <v>530000</v>
      </c>
      <c r="H232" s="98"/>
      <c r="AR232" s="102"/>
      <c r="AS232" s="101"/>
      <c r="AT232" s="101"/>
      <c r="AU232" s="101"/>
      <c r="AV232" s="101"/>
      <c r="AW232" s="101"/>
      <c r="AX232" s="101"/>
      <c r="AY232" s="101"/>
      <c r="AZ232" s="101"/>
      <c r="BA232" s="101"/>
      <c r="BB232" s="101"/>
      <c r="BC232" s="101"/>
      <c r="BD232" s="101"/>
      <c r="BE232" s="101"/>
      <c r="BF232" s="101"/>
      <c r="BG232" s="101"/>
      <c r="BH232" s="101"/>
      <c r="BI232" s="101"/>
      <c r="BJ232" s="101"/>
      <c r="BK232" s="101"/>
      <c r="BL232" s="101"/>
      <c r="BM232" s="101"/>
      <c r="BN232" s="101"/>
      <c r="BO232" s="101"/>
      <c r="BP232" s="101"/>
      <c r="BQ232" s="101"/>
      <c r="BR232" s="101"/>
      <c r="BS232" s="101"/>
      <c r="BT232" s="101"/>
      <c r="BU232" s="101"/>
      <c r="BV232" s="101"/>
      <c r="BW232" s="101"/>
      <c r="BX232" s="101"/>
      <c r="BY232" s="101"/>
      <c r="BZ232" s="101"/>
      <c r="CA232" s="101"/>
      <c r="CB232" s="101"/>
      <c r="CC232" s="101"/>
      <c r="CD232" s="101"/>
      <c r="CE232" s="101"/>
      <c r="CF232" s="101"/>
      <c r="CG232" s="101"/>
      <c r="CH232" s="101"/>
      <c r="CI232" s="101"/>
      <c r="CJ232" s="101"/>
      <c r="CK232" s="101"/>
      <c r="CL232" s="101"/>
      <c r="CM232" s="101"/>
      <c r="CN232" s="101"/>
      <c r="CO232" s="101"/>
      <c r="CP232" s="101"/>
      <c r="CQ232" s="101"/>
      <c r="CR232" s="101"/>
      <c r="CS232" s="101"/>
      <c r="CT232" s="101"/>
      <c r="CU232" s="101"/>
      <c r="CV232" s="101"/>
      <c r="CW232" s="101"/>
      <c r="CX232" s="101"/>
      <c r="CY232" s="101"/>
      <c r="CZ232" s="101"/>
      <c r="DA232" s="101"/>
      <c r="DB232" s="101"/>
      <c r="DC232" s="101"/>
      <c r="DD232" s="101"/>
      <c r="DE232" s="101"/>
      <c r="DF232" s="101"/>
      <c r="DG232" s="101"/>
      <c r="DH232" s="101"/>
      <c r="DI232" s="101"/>
      <c r="DJ232" s="101"/>
      <c r="DK232" s="101"/>
      <c r="DL232" s="101"/>
      <c r="DM232" s="101"/>
      <c r="DN232" s="101"/>
      <c r="DO232" s="101"/>
      <c r="DP232" s="101"/>
      <c r="DQ232" s="101"/>
      <c r="DR232" s="101"/>
      <c r="DS232" s="101"/>
      <c r="DT232" s="101"/>
      <c r="DU232" s="101"/>
      <c r="DV232" s="101"/>
      <c r="DW232" s="101"/>
      <c r="DX232" s="101"/>
      <c r="DY232" s="101"/>
      <c r="DZ232" s="101"/>
      <c r="EA232" s="101"/>
      <c r="EB232" s="101"/>
      <c r="EC232" s="101"/>
      <c r="ED232" s="101"/>
      <c r="EE232" s="101"/>
      <c r="EF232" s="101"/>
      <c r="EG232" s="101"/>
      <c r="EH232" s="101"/>
      <c r="EI232" s="101"/>
      <c r="EJ232" s="101"/>
      <c r="EK232" s="101"/>
      <c r="EL232" s="101"/>
      <c r="EM232" s="101"/>
      <c r="EN232" s="101"/>
      <c r="EO232" s="101"/>
      <c r="EP232" s="101"/>
      <c r="EQ232" s="101"/>
      <c r="ER232" s="101"/>
      <c r="ES232" s="101"/>
      <c r="ET232" s="101"/>
      <c r="EU232" s="101"/>
      <c r="EV232" s="101"/>
      <c r="EW232" s="101"/>
      <c r="EX232" s="101"/>
      <c r="EY232" s="101"/>
      <c r="EZ232" s="101"/>
      <c r="FA232" s="101"/>
      <c r="FB232" s="101"/>
      <c r="FC232" s="101"/>
      <c r="FD232" s="101"/>
      <c r="FE232" s="101"/>
      <c r="FF232" s="101"/>
      <c r="FG232" s="101"/>
      <c r="FH232" s="101"/>
      <c r="FI232" s="101"/>
      <c r="FJ232" s="101"/>
      <c r="FK232" s="101"/>
      <c r="FL232" s="101"/>
      <c r="FM232" s="101"/>
      <c r="FN232" s="101"/>
      <c r="FO232" s="101"/>
      <c r="FP232" s="101"/>
      <c r="FQ232" s="101"/>
      <c r="FR232" s="101"/>
      <c r="FS232" s="101"/>
      <c r="FT232" s="101"/>
      <c r="FU232" s="101"/>
      <c r="FV232" s="101"/>
      <c r="FW232" s="101"/>
      <c r="FX232" s="101"/>
      <c r="FY232" s="101"/>
      <c r="FZ232" s="101"/>
      <c r="GA232" s="101"/>
      <c r="GB232" s="101"/>
      <c r="GC232" s="101"/>
      <c r="GD232" s="101"/>
      <c r="GE232" s="101"/>
      <c r="GF232" s="101"/>
      <c r="GG232" s="101"/>
      <c r="GH232" s="101"/>
      <c r="GI232" s="101"/>
      <c r="GJ232" s="101"/>
      <c r="GK232" s="101"/>
      <c r="GL232" s="101"/>
      <c r="GM232" s="101"/>
      <c r="GN232" s="101"/>
      <c r="GO232" s="101"/>
      <c r="GP232" s="101"/>
      <c r="GQ232" s="101"/>
      <c r="GR232" s="101"/>
      <c r="GS232" s="101"/>
      <c r="GT232" s="101"/>
      <c r="GU232" s="101"/>
      <c r="GV232" s="101"/>
      <c r="GW232" s="101"/>
      <c r="GX232" s="101"/>
      <c r="GY232" s="101"/>
      <c r="GZ232" s="101"/>
    </row>
    <row r="233" spans="1:208" hidden="1" x14ac:dyDescent="0.3">
      <c r="A233" s="72">
        <v>5901</v>
      </c>
      <c r="B233" s="76" t="s">
        <v>762</v>
      </c>
      <c r="C233" s="68" t="s">
        <v>1299</v>
      </c>
      <c r="D233" s="72">
        <v>3718</v>
      </c>
      <c r="E233" s="68" t="s">
        <v>1299</v>
      </c>
      <c r="F233" s="75" t="s">
        <v>1298</v>
      </c>
      <c r="G233" s="84">
        <v>500000</v>
      </c>
      <c r="H233" s="98"/>
      <c r="AR233" s="102"/>
      <c r="AS233" s="101"/>
      <c r="AT233" s="101"/>
      <c r="AU233" s="101"/>
      <c r="AV233" s="101"/>
      <c r="AW233" s="101"/>
      <c r="AX233" s="101"/>
      <c r="AY233" s="101"/>
      <c r="AZ233" s="101"/>
      <c r="BA233" s="101"/>
      <c r="BB233" s="101"/>
      <c r="BC233" s="101"/>
      <c r="BD233" s="101"/>
      <c r="BE233" s="101"/>
      <c r="BF233" s="101"/>
      <c r="BG233" s="101"/>
      <c r="BH233" s="101"/>
      <c r="BI233" s="101"/>
      <c r="BJ233" s="101"/>
      <c r="BK233" s="101"/>
      <c r="BL233" s="101"/>
      <c r="BM233" s="101"/>
      <c r="BN233" s="101"/>
      <c r="BO233" s="101"/>
      <c r="BP233" s="101"/>
      <c r="BQ233" s="101"/>
      <c r="BR233" s="101"/>
      <c r="BS233" s="101"/>
      <c r="BT233" s="101"/>
      <c r="BU233" s="101"/>
      <c r="BV233" s="101"/>
      <c r="BW233" s="101"/>
      <c r="BX233" s="101"/>
      <c r="BY233" s="101"/>
      <c r="BZ233" s="101"/>
      <c r="CA233" s="101"/>
      <c r="CB233" s="101"/>
      <c r="CC233" s="101"/>
      <c r="CD233" s="101"/>
      <c r="CE233" s="101"/>
      <c r="CF233" s="101"/>
      <c r="CG233" s="101"/>
      <c r="CH233" s="101"/>
      <c r="CI233" s="101"/>
      <c r="CJ233" s="101"/>
      <c r="CK233" s="101"/>
      <c r="CL233" s="101"/>
      <c r="CM233" s="101"/>
      <c r="CN233" s="101"/>
      <c r="CO233" s="101"/>
      <c r="CP233" s="101"/>
      <c r="CQ233" s="101"/>
      <c r="CR233" s="101"/>
      <c r="CS233" s="101"/>
      <c r="CT233" s="101"/>
      <c r="CU233" s="101"/>
      <c r="CV233" s="101"/>
      <c r="CW233" s="101"/>
      <c r="CX233" s="101"/>
      <c r="CY233" s="101"/>
      <c r="CZ233" s="101"/>
      <c r="DA233" s="101"/>
      <c r="DB233" s="101"/>
      <c r="DC233" s="101"/>
      <c r="DD233" s="101"/>
      <c r="DE233" s="101"/>
      <c r="DF233" s="101"/>
      <c r="DG233" s="101"/>
      <c r="DH233" s="101"/>
      <c r="DI233" s="101"/>
      <c r="DJ233" s="101"/>
      <c r="DK233" s="101"/>
      <c r="DL233" s="101"/>
      <c r="DM233" s="101"/>
      <c r="DN233" s="101"/>
      <c r="DO233" s="101"/>
      <c r="DP233" s="101"/>
      <c r="DQ233" s="101"/>
      <c r="DR233" s="101"/>
      <c r="DS233" s="101"/>
      <c r="DT233" s="101"/>
      <c r="DU233" s="101"/>
      <c r="DV233" s="101"/>
      <c r="DW233" s="101"/>
      <c r="DX233" s="101"/>
      <c r="DY233" s="101"/>
      <c r="DZ233" s="101"/>
      <c r="EA233" s="101"/>
      <c r="EB233" s="101"/>
      <c r="EC233" s="101"/>
      <c r="ED233" s="101"/>
      <c r="EE233" s="101"/>
      <c r="EF233" s="101"/>
      <c r="EG233" s="101"/>
      <c r="EH233" s="101"/>
      <c r="EI233" s="101"/>
      <c r="EJ233" s="101"/>
      <c r="EK233" s="101"/>
      <c r="EL233" s="101"/>
      <c r="EM233" s="101"/>
      <c r="EN233" s="101"/>
      <c r="EO233" s="101"/>
      <c r="EP233" s="101"/>
      <c r="EQ233" s="101"/>
      <c r="ER233" s="101"/>
      <c r="ES233" s="101"/>
      <c r="ET233" s="101"/>
      <c r="EU233" s="101"/>
      <c r="EV233" s="101"/>
      <c r="EW233" s="101"/>
      <c r="EX233" s="101"/>
      <c r="EY233" s="101"/>
      <c r="EZ233" s="101"/>
      <c r="FA233" s="101"/>
      <c r="FB233" s="101"/>
      <c r="FC233" s="101"/>
      <c r="FD233" s="101"/>
      <c r="FE233" s="101"/>
      <c r="FF233" s="101"/>
      <c r="FG233" s="101"/>
      <c r="FH233" s="101"/>
      <c r="FI233" s="101"/>
      <c r="FJ233" s="101"/>
      <c r="FK233" s="101"/>
      <c r="FL233" s="101"/>
      <c r="FM233" s="101"/>
      <c r="FN233" s="101"/>
      <c r="FO233" s="101"/>
      <c r="FP233" s="101"/>
      <c r="FQ233" s="101"/>
      <c r="FR233" s="101"/>
      <c r="FS233" s="101"/>
      <c r="FT233" s="101"/>
      <c r="FU233" s="101"/>
      <c r="FV233" s="101"/>
      <c r="FW233" s="101"/>
      <c r="FX233" s="101"/>
      <c r="FY233" s="101"/>
      <c r="FZ233" s="101"/>
      <c r="GA233" s="101"/>
      <c r="GB233" s="101"/>
      <c r="GC233" s="101"/>
      <c r="GD233" s="101"/>
      <c r="GE233" s="101"/>
      <c r="GF233" s="101"/>
      <c r="GG233" s="101"/>
      <c r="GH233" s="101"/>
      <c r="GI233" s="101"/>
      <c r="GJ233" s="101"/>
      <c r="GK233" s="101"/>
      <c r="GL233" s="101"/>
      <c r="GM233" s="101"/>
      <c r="GN233" s="101"/>
      <c r="GO233" s="101"/>
      <c r="GP233" s="101"/>
      <c r="GQ233" s="101"/>
      <c r="GR233" s="101"/>
      <c r="GS233" s="101"/>
      <c r="GT233" s="101"/>
      <c r="GU233" s="101"/>
      <c r="GV233" s="101"/>
      <c r="GW233" s="101"/>
      <c r="GX233" s="101"/>
      <c r="GY233" s="101"/>
      <c r="GZ233" s="101"/>
    </row>
    <row r="234" spans="1:208" hidden="1" x14ac:dyDescent="0.3">
      <c r="A234" s="72">
        <v>5901</v>
      </c>
      <c r="B234" s="76" t="s">
        <v>762</v>
      </c>
      <c r="C234" s="68" t="s">
        <v>1256</v>
      </c>
      <c r="D234" s="72">
        <v>3470</v>
      </c>
      <c r="E234" s="68" t="s">
        <v>1288</v>
      </c>
      <c r="F234" s="75" t="s">
        <v>1254</v>
      </c>
      <c r="G234" s="84">
        <v>500000</v>
      </c>
      <c r="H234" s="98"/>
      <c r="AR234" s="102"/>
      <c r="AS234" s="101"/>
      <c r="AT234" s="101"/>
      <c r="AU234" s="101"/>
      <c r="AV234" s="101"/>
      <c r="AW234" s="101"/>
      <c r="AX234" s="101"/>
      <c r="AY234" s="101"/>
      <c r="AZ234" s="101"/>
      <c r="BA234" s="101"/>
      <c r="BB234" s="101"/>
      <c r="BC234" s="101"/>
      <c r="BD234" s="101"/>
      <c r="BE234" s="101"/>
      <c r="BF234" s="101"/>
      <c r="BG234" s="101"/>
      <c r="BH234" s="101"/>
      <c r="BI234" s="101"/>
      <c r="BJ234" s="101"/>
      <c r="BK234" s="101"/>
      <c r="BL234" s="101"/>
      <c r="BM234" s="101"/>
      <c r="BN234" s="101"/>
      <c r="BO234" s="101"/>
      <c r="BP234" s="101"/>
      <c r="BQ234" s="101"/>
      <c r="BR234" s="101"/>
      <c r="BS234" s="101"/>
      <c r="BT234" s="101"/>
      <c r="BU234" s="101"/>
      <c r="BV234" s="101"/>
      <c r="BW234" s="101"/>
      <c r="BX234" s="101"/>
      <c r="BY234" s="101"/>
      <c r="BZ234" s="101"/>
      <c r="CA234" s="101"/>
      <c r="CB234" s="101"/>
      <c r="CC234" s="101"/>
      <c r="CD234" s="101"/>
      <c r="CE234" s="101"/>
      <c r="CF234" s="101"/>
      <c r="CG234" s="101"/>
      <c r="CH234" s="101"/>
      <c r="CI234" s="101"/>
      <c r="CJ234" s="101"/>
      <c r="CK234" s="101"/>
      <c r="CL234" s="101"/>
      <c r="CM234" s="101"/>
      <c r="CN234" s="101"/>
      <c r="CO234" s="101"/>
      <c r="CP234" s="101"/>
      <c r="CQ234" s="101"/>
      <c r="CR234" s="101"/>
      <c r="CS234" s="101"/>
      <c r="CT234" s="101"/>
      <c r="CU234" s="101"/>
      <c r="CV234" s="101"/>
      <c r="CW234" s="101"/>
      <c r="CX234" s="101"/>
      <c r="CY234" s="101"/>
      <c r="CZ234" s="101"/>
      <c r="DA234" s="101"/>
      <c r="DB234" s="101"/>
      <c r="DC234" s="101"/>
      <c r="DD234" s="101"/>
      <c r="DE234" s="101"/>
      <c r="DF234" s="101"/>
      <c r="DG234" s="101"/>
      <c r="DH234" s="101"/>
      <c r="DI234" s="101"/>
      <c r="DJ234" s="101"/>
      <c r="DK234" s="101"/>
      <c r="DL234" s="101"/>
      <c r="DM234" s="101"/>
      <c r="DN234" s="101"/>
      <c r="DO234" s="101"/>
      <c r="DP234" s="101"/>
      <c r="DQ234" s="101"/>
      <c r="DR234" s="101"/>
      <c r="DS234" s="101"/>
      <c r="DT234" s="101"/>
      <c r="DU234" s="101"/>
      <c r="DV234" s="101"/>
      <c r="DW234" s="101"/>
      <c r="DX234" s="101"/>
      <c r="DY234" s="101"/>
      <c r="DZ234" s="101"/>
      <c r="EA234" s="101"/>
      <c r="EB234" s="101"/>
      <c r="EC234" s="101"/>
      <c r="ED234" s="101"/>
      <c r="EE234" s="101"/>
      <c r="EF234" s="101"/>
      <c r="EG234" s="101"/>
      <c r="EH234" s="101"/>
      <c r="EI234" s="101"/>
      <c r="EJ234" s="101"/>
      <c r="EK234" s="101"/>
      <c r="EL234" s="101"/>
      <c r="EM234" s="101"/>
      <c r="EN234" s="101"/>
      <c r="EO234" s="101"/>
      <c r="EP234" s="101"/>
      <c r="EQ234" s="101"/>
      <c r="ER234" s="101"/>
      <c r="ES234" s="101"/>
      <c r="ET234" s="101"/>
      <c r="EU234" s="101"/>
      <c r="EV234" s="101"/>
      <c r="EW234" s="101"/>
      <c r="EX234" s="101"/>
      <c r="EY234" s="101"/>
      <c r="EZ234" s="101"/>
      <c r="FA234" s="101"/>
      <c r="FB234" s="101"/>
      <c r="FC234" s="101"/>
      <c r="FD234" s="101"/>
      <c r="FE234" s="101"/>
      <c r="FF234" s="101"/>
      <c r="FG234" s="101"/>
      <c r="FH234" s="101"/>
      <c r="FI234" s="101"/>
      <c r="FJ234" s="101"/>
      <c r="FK234" s="101"/>
      <c r="FL234" s="101"/>
      <c r="FM234" s="101"/>
      <c r="FN234" s="101"/>
      <c r="FO234" s="101"/>
      <c r="FP234" s="101"/>
      <c r="FQ234" s="101"/>
      <c r="FR234" s="101"/>
      <c r="FS234" s="101"/>
      <c r="FT234" s="101"/>
      <c r="FU234" s="101"/>
      <c r="FV234" s="101"/>
      <c r="FW234" s="101"/>
      <c r="FX234" s="101"/>
      <c r="FY234" s="101"/>
      <c r="FZ234" s="101"/>
      <c r="GA234" s="101"/>
      <c r="GB234" s="101"/>
      <c r="GC234" s="101"/>
      <c r="GD234" s="101"/>
      <c r="GE234" s="101"/>
      <c r="GF234" s="101"/>
      <c r="GG234" s="101"/>
      <c r="GH234" s="101"/>
      <c r="GI234" s="101"/>
      <c r="GJ234" s="101"/>
      <c r="GK234" s="101"/>
      <c r="GL234" s="101"/>
      <c r="GM234" s="101"/>
      <c r="GN234" s="101"/>
      <c r="GO234" s="101"/>
      <c r="GP234" s="101"/>
      <c r="GQ234" s="101"/>
      <c r="GR234" s="101"/>
      <c r="GS234" s="101"/>
      <c r="GT234" s="101"/>
      <c r="GU234" s="101"/>
      <c r="GV234" s="101"/>
      <c r="GW234" s="101"/>
      <c r="GX234" s="101"/>
      <c r="GY234" s="101"/>
      <c r="GZ234" s="101"/>
    </row>
    <row r="235" spans="1:208" hidden="1" x14ac:dyDescent="0.3">
      <c r="A235" s="72">
        <v>5901</v>
      </c>
      <c r="B235" s="76" t="s">
        <v>798</v>
      </c>
      <c r="C235" s="68" t="s">
        <v>797</v>
      </c>
      <c r="D235" s="72">
        <v>3106</v>
      </c>
      <c r="E235" s="68" t="s">
        <v>1279</v>
      </c>
      <c r="F235" s="75" t="s">
        <v>1278</v>
      </c>
      <c r="G235" s="84">
        <v>500000</v>
      </c>
      <c r="H235" s="98"/>
      <c r="AR235" s="102"/>
      <c r="AS235" s="101"/>
      <c r="AT235" s="101"/>
      <c r="AU235" s="101"/>
      <c r="AV235" s="101"/>
      <c r="AW235" s="101"/>
      <c r="AX235" s="101"/>
      <c r="AY235" s="101"/>
      <c r="AZ235" s="101"/>
      <c r="BA235" s="101"/>
      <c r="BB235" s="101"/>
      <c r="BC235" s="101"/>
      <c r="BD235" s="101"/>
      <c r="BE235" s="101"/>
      <c r="BF235" s="101"/>
      <c r="BG235" s="101"/>
      <c r="BH235" s="101"/>
      <c r="BI235" s="101"/>
      <c r="BJ235" s="101"/>
      <c r="BK235" s="101"/>
      <c r="BL235" s="101"/>
      <c r="BM235" s="101"/>
      <c r="BN235" s="101"/>
      <c r="BO235" s="101"/>
      <c r="BP235" s="101"/>
      <c r="BQ235" s="101"/>
      <c r="BR235" s="101"/>
      <c r="BS235" s="101"/>
      <c r="BT235" s="101"/>
      <c r="BU235" s="101"/>
      <c r="BV235" s="101"/>
      <c r="BW235" s="101"/>
      <c r="BX235" s="101"/>
      <c r="BY235" s="101"/>
      <c r="BZ235" s="101"/>
      <c r="CA235" s="101"/>
      <c r="CB235" s="101"/>
      <c r="CC235" s="101"/>
      <c r="CD235" s="101"/>
      <c r="CE235" s="101"/>
      <c r="CF235" s="101"/>
      <c r="CG235" s="101"/>
      <c r="CH235" s="101"/>
      <c r="CI235" s="101"/>
      <c r="CJ235" s="101"/>
      <c r="CK235" s="101"/>
      <c r="CL235" s="101"/>
      <c r="CM235" s="101"/>
      <c r="CN235" s="101"/>
      <c r="CO235" s="101"/>
      <c r="CP235" s="101"/>
      <c r="CQ235" s="101"/>
      <c r="CR235" s="101"/>
      <c r="CS235" s="101"/>
      <c r="CT235" s="101"/>
      <c r="CU235" s="101"/>
      <c r="CV235" s="101"/>
      <c r="CW235" s="101"/>
      <c r="CX235" s="101"/>
      <c r="CY235" s="101"/>
      <c r="CZ235" s="101"/>
      <c r="DA235" s="101"/>
      <c r="DB235" s="101"/>
      <c r="DC235" s="101"/>
      <c r="DD235" s="101"/>
      <c r="DE235" s="101"/>
      <c r="DF235" s="101"/>
      <c r="DG235" s="101"/>
      <c r="DH235" s="101"/>
      <c r="DI235" s="101"/>
      <c r="DJ235" s="101"/>
      <c r="DK235" s="101"/>
      <c r="DL235" s="101"/>
      <c r="DM235" s="101"/>
      <c r="DN235" s="101"/>
      <c r="DO235" s="101"/>
      <c r="DP235" s="101"/>
      <c r="DQ235" s="101"/>
      <c r="DR235" s="101"/>
      <c r="DS235" s="101"/>
      <c r="DT235" s="101"/>
      <c r="DU235" s="101"/>
      <c r="DV235" s="101"/>
      <c r="DW235" s="101"/>
      <c r="DX235" s="101"/>
      <c r="DY235" s="101"/>
      <c r="DZ235" s="101"/>
      <c r="EA235" s="101"/>
      <c r="EB235" s="101"/>
      <c r="EC235" s="101"/>
      <c r="ED235" s="101"/>
      <c r="EE235" s="101"/>
      <c r="EF235" s="101"/>
      <c r="EG235" s="101"/>
      <c r="EH235" s="101"/>
      <c r="EI235" s="101"/>
      <c r="EJ235" s="101"/>
      <c r="EK235" s="101"/>
      <c r="EL235" s="101"/>
      <c r="EM235" s="101"/>
      <c r="EN235" s="101"/>
      <c r="EO235" s="101"/>
      <c r="EP235" s="101"/>
      <c r="EQ235" s="101"/>
      <c r="ER235" s="101"/>
      <c r="ES235" s="101"/>
      <c r="ET235" s="101"/>
      <c r="EU235" s="101"/>
      <c r="EV235" s="101"/>
      <c r="EW235" s="101"/>
      <c r="EX235" s="101"/>
      <c r="EY235" s="101"/>
      <c r="EZ235" s="101"/>
      <c r="FA235" s="101"/>
      <c r="FB235" s="101"/>
      <c r="FC235" s="101"/>
      <c r="FD235" s="101"/>
      <c r="FE235" s="101"/>
      <c r="FF235" s="101"/>
      <c r="FG235" s="101"/>
      <c r="FH235" s="101"/>
      <c r="FI235" s="101"/>
      <c r="FJ235" s="101"/>
      <c r="FK235" s="101"/>
      <c r="FL235" s="101"/>
      <c r="FM235" s="101"/>
      <c r="FN235" s="101"/>
      <c r="FO235" s="101"/>
      <c r="FP235" s="101"/>
      <c r="FQ235" s="101"/>
      <c r="FR235" s="101"/>
      <c r="FS235" s="101"/>
      <c r="FT235" s="101"/>
      <c r="FU235" s="101"/>
      <c r="FV235" s="101"/>
      <c r="FW235" s="101"/>
      <c r="FX235" s="101"/>
      <c r="FY235" s="101"/>
      <c r="FZ235" s="101"/>
      <c r="GA235" s="101"/>
      <c r="GB235" s="101"/>
      <c r="GC235" s="101"/>
      <c r="GD235" s="101"/>
      <c r="GE235" s="101"/>
      <c r="GF235" s="101"/>
      <c r="GG235" s="101"/>
      <c r="GH235" s="101"/>
      <c r="GI235" s="101"/>
      <c r="GJ235" s="101"/>
      <c r="GK235" s="101"/>
      <c r="GL235" s="101"/>
      <c r="GM235" s="101"/>
      <c r="GN235" s="101"/>
      <c r="GO235" s="101"/>
      <c r="GP235" s="101"/>
      <c r="GQ235" s="101"/>
      <c r="GR235" s="101"/>
      <c r="GS235" s="101"/>
      <c r="GT235" s="101"/>
      <c r="GU235" s="101"/>
      <c r="GV235" s="101"/>
      <c r="GW235" s="101"/>
      <c r="GX235" s="101"/>
      <c r="GY235" s="101"/>
      <c r="GZ235" s="101"/>
    </row>
    <row r="236" spans="1:208" hidden="1" x14ac:dyDescent="0.3">
      <c r="A236" s="72">
        <v>5171</v>
      </c>
      <c r="B236" s="76" t="s">
        <v>69</v>
      </c>
      <c r="C236" s="68" t="s">
        <v>165</v>
      </c>
      <c r="D236" s="72">
        <v>4475</v>
      </c>
      <c r="E236" s="68" t="s">
        <v>181</v>
      </c>
      <c r="F236" s="75" t="s">
        <v>1087</v>
      </c>
      <c r="G236" s="94">
        <v>500000</v>
      </c>
      <c r="H236" s="98"/>
      <c r="AR236" s="102"/>
      <c r="AS236" s="101"/>
      <c r="AT236" s="101"/>
      <c r="AU236" s="101"/>
      <c r="AV236" s="101"/>
      <c r="AW236" s="101"/>
      <c r="AX236" s="101"/>
      <c r="AY236" s="101"/>
      <c r="AZ236" s="101"/>
      <c r="BA236" s="101"/>
      <c r="BB236" s="101"/>
      <c r="BC236" s="101"/>
      <c r="BD236" s="101"/>
      <c r="BE236" s="101"/>
      <c r="BF236" s="101"/>
      <c r="BG236" s="101"/>
      <c r="BH236" s="101"/>
      <c r="BI236" s="101"/>
      <c r="BJ236" s="101"/>
      <c r="BK236" s="101"/>
      <c r="BL236" s="101"/>
      <c r="BM236" s="101"/>
      <c r="BN236" s="101"/>
      <c r="BO236" s="101"/>
      <c r="BP236" s="101"/>
      <c r="BQ236" s="101"/>
      <c r="BR236" s="101"/>
      <c r="BS236" s="101"/>
      <c r="BT236" s="101"/>
      <c r="BU236" s="101"/>
      <c r="BV236" s="101"/>
      <c r="BW236" s="101"/>
      <c r="BX236" s="101"/>
      <c r="BY236" s="101"/>
      <c r="BZ236" s="101"/>
      <c r="CA236" s="101"/>
      <c r="CB236" s="101"/>
      <c r="CC236" s="101"/>
      <c r="CD236" s="101"/>
      <c r="CE236" s="101"/>
      <c r="CF236" s="101"/>
      <c r="CG236" s="101"/>
      <c r="CH236" s="101"/>
      <c r="CI236" s="101"/>
      <c r="CJ236" s="101"/>
      <c r="CK236" s="101"/>
      <c r="CL236" s="101"/>
      <c r="CM236" s="101"/>
      <c r="CN236" s="101"/>
      <c r="CO236" s="101"/>
      <c r="CP236" s="101"/>
      <c r="CQ236" s="101"/>
      <c r="CR236" s="101"/>
      <c r="CS236" s="101"/>
      <c r="CT236" s="101"/>
      <c r="CU236" s="101"/>
      <c r="CV236" s="101"/>
      <c r="CW236" s="101"/>
      <c r="CX236" s="101"/>
      <c r="CY236" s="101"/>
      <c r="CZ236" s="101"/>
      <c r="DA236" s="101"/>
      <c r="DB236" s="101"/>
      <c r="DC236" s="101"/>
      <c r="DD236" s="101"/>
      <c r="DE236" s="101"/>
      <c r="DF236" s="101"/>
      <c r="DG236" s="101"/>
      <c r="DH236" s="101"/>
      <c r="DI236" s="101"/>
      <c r="DJ236" s="101"/>
      <c r="DK236" s="101"/>
      <c r="DL236" s="101"/>
      <c r="DM236" s="101"/>
      <c r="DN236" s="101"/>
      <c r="DO236" s="101"/>
      <c r="DP236" s="101"/>
      <c r="DQ236" s="101"/>
      <c r="DR236" s="101"/>
      <c r="DS236" s="101"/>
      <c r="DT236" s="101"/>
      <c r="DU236" s="101"/>
      <c r="DV236" s="101"/>
      <c r="DW236" s="101"/>
      <c r="DX236" s="101"/>
      <c r="DY236" s="101"/>
      <c r="DZ236" s="101"/>
      <c r="EA236" s="101"/>
      <c r="EB236" s="101"/>
      <c r="EC236" s="101"/>
      <c r="ED236" s="101"/>
      <c r="EE236" s="101"/>
      <c r="EF236" s="101"/>
      <c r="EG236" s="101"/>
      <c r="EH236" s="101"/>
      <c r="EI236" s="101"/>
      <c r="EJ236" s="101"/>
      <c r="EK236" s="101"/>
      <c r="EL236" s="101"/>
      <c r="EM236" s="101"/>
      <c r="EN236" s="101"/>
      <c r="EO236" s="101"/>
      <c r="EP236" s="101"/>
      <c r="EQ236" s="101"/>
      <c r="ER236" s="101"/>
      <c r="ES236" s="101"/>
      <c r="ET236" s="101"/>
      <c r="EU236" s="101"/>
      <c r="EV236" s="101"/>
      <c r="EW236" s="101"/>
      <c r="EX236" s="101"/>
      <c r="EY236" s="101"/>
      <c r="EZ236" s="101"/>
      <c r="FA236" s="101"/>
      <c r="FB236" s="101"/>
      <c r="FC236" s="101"/>
      <c r="FD236" s="101"/>
      <c r="FE236" s="101"/>
      <c r="FF236" s="101"/>
      <c r="FG236" s="101"/>
      <c r="FH236" s="101"/>
      <c r="FI236" s="101"/>
      <c r="FJ236" s="101"/>
      <c r="FK236" s="101"/>
      <c r="FL236" s="101"/>
      <c r="FM236" s="101"/>
      <c r="FN236" s="101"/>
      <c r="FO236" s="101"/>
      <c r="FP236" s="101"/>
      <c r="FQ236" s="101"/>
      <c r="FR236" s="101"/>
      <c r="FS236" s="101"/>
      <c r="FT236" s="101"/>
      <c r="FU236" s="101"/>
      <c r="FV236" s="101"/>
      <c r="FW236" s="101"/>
      <c r="FX236" s="101"/>
      <c r="FY236" s="101"/>
      <c r="FZ236" s="101"/>
      <c r="GA236" s="101"/>
      <c r="GB236" s="101"/>
      <c r="GC236" s="101"/>
      <c r="GD236" s="101"/>
      <c r="GE236" s="101"/>
      <c r="GF236" s="101"/>
      <c r="GG236" s="101"/>
      <c r="GH236" s="101"/>
      <c r="GI236" s="101"/>
      <c r="GJ236" s="101"/>
      <c r="GK236" s="101"/>
      <c r="GL236" s="101"/>
      <c r="GM236" s="101"/>
      <c r="GN236" s="101"/>
      <c r="GO236" s="101"/>
      <c r="GP236" s="101"/>
      <c r="GQ236" s="101"/>
      <c r="GR236" s="101"/>
      <c r="GS236" s="101"/>
      <c r="GT236" s="101"/>
      <c r="GU236" s="101"/>
      <c r="GV236" s="101"/>
      <c r="GW236" s="101"/>
      <c r="GX236" s="101"/>
      <c r="GY236" s="101"/>
      <c r="GZ236" s="101"/>
    </row>
    <row r="237" spans="1:208" hidden="1" x14ac:dyDescent="0.3">
      <c r="A237" s="72">
        <v>6121</v>
      </c>
      <c r="B237" s="76" t="s">
        <v>76</v>
      </c>
      <c r="C237" s="73" t="s">
        <v>469</v>
      </c>
      <c r="D237" s="72">
        <v>3346</v>
      </c>
      <c r="E237" s="68" t="s">
        <v>139</v>
      </c>
      <c r="F237" s="75" t="s">
        <v>470</v>
      </c>
      <c r="G237" s="104">
        <v>500000</v>
      </c>
      <c r="H237" s="98"/>
      <c r="AR237" s="102"/>
      <c r="AS237" s="101"/>
      <c r="AT237" s="101"/>
      <c r="AU237" s="101"/>
      <c r="AV237" s="101"/>
      <c r="AW237" s="101"/>
      <c r="AX237" s="101"/>
      <c r="AY237" s="101"/>
      <c r="AZ237" s="101"/>
      <c r="BA237" s="101"/>
      <c r="BB237" s="101"/>
      <c r="BC237" s="101"/>
      <c r="BD237" s="101"/>
      <c r="BE237" s="101"/>
      <c r="BF237" s="101"/>
      <c r="BG237" s="101"/>
      <c r="BH237" s="101"/>
      <c r="BI237" s="101"/>
      <c r="BJ237" s="101"/>
      <c r="BK237" s="101"/>
      <c r="BL237" s="101"/>
      <c r="BM237" s="101"/>
      <c r="BN237" s="101"/>
      <c r="BO237" s="101"/>
      <c r="BP237" s="101"/>
      <c r="BQ237" s="101"/>
      <c r="BR237" s="101"/>
      <c r="BS237" s="101"/>
      <c r="BT237" s="101"/>
      <c r="BU237" s="101"/>
      <c r="BV237" s="101"/>
      <c r="BW237" s="101"/>
      <c r="BX237" s="101"/>
      <c r="BY237" s="101"/>
      <c r="BZ237" s="101"/>
      <c r="CA237" s="101"/>
      <c r="CB237" s="101"/>
      <c r="CC237" s="101"/>
      <c r="CD237" s="101"/>
      <c r="CE237" s="101"/>
      <c r="CF237" s="101"/>
      <c r="CG237" s="101"/>
      <c r="CH237" s="101"/>
      <c r="CI237" s="101"/>
      <c r="CJ237" s="101"/>
      <c r="CK237" s="101"/>
      <c r="CL237" s="101"/>
      <c r="CM237" s="101"/>
      <c r="CN237" s="101"/>
      <c r="CO237" s="101"/>
      <c r="CP237" s="101"/>
      <c r="CQ237" s="101"/>
      <c r="CR237" s="101"/>
      <c r="CS237" s="101"/>
      <c r="CT237" s="101"/>
      <c r="CU237" s="101"/>
      <c r="CV237" s="101"/>
      <c r="CW237" s="101"/>
      <c r="CX237" s="101"/>
      <c r="CY237" s="101"/>
      <c r="CZ237" s="101"/>
      <c r="DA237" s="101"/>
      <c r="DB237" s="101"/>
      <c r="DC237" s="101"/>
      <c r="DD237" s="101"/>
      <c r="DE237" s="101"/>
      <c r="DF237" s="101"/>
      <c r="DG237" s="101"/>
      <c r="DH237" s="101"/>
      <c r="DI237" s="101"/>
      <c r="DJ237" s="101"/>
      <c r="DK237" s="101"/>
      <c r="DL237" s="101"/>
      <c r="DM237" s="101"/>
      <c r="DN237" s="101"/>
      <c r="DO237" s="101"/>
      <c r="DP237" s="101"/>
      <c r="DQ237" s="101"/>
      <c r="DR237" s="101"/>
      <c r="DS237" s="101"/>
      <c r="DT237" s="101"/>
      <c r="DU237" s="101"/>
      <c r="DV237" s="101"/>
      <c r="DW237" s="101"/>
      <c r="DX237" s="101"/>
      <c r="DY237" s="101"/>
      <c r="DZ237" s="101"/>
      <c r="EA237" s="101"/>
      <c r="EB237" s="101"/>
      <c r="EC237" s="101"/>
      <c r="ED237" s="101"/>
      <c r="EE237" s="101"/>
      <c r="EF237" s="101"/>
      <c r="EG237" s="101"/>
      <c r="EH237" s="101"/>
      <c r="EI237" s="101"/>
      <c r="EJ237" s="101"/>
      <c r="EK237" s="101"/>
      <c r="EL237" s="101"/>
      <c r="EM237" s="101"/>
      <c r="EN237" s="101"/>
      <c r="EO237" s="101"/>
      <c r="EP237" s="101"/>
      <c r="EQ237" s="101"/>
      <c r="ER237" s="101"/>
      <c r="ES237" s="101"/>
      <c r="ET237" s="101"/>
      <c r="EU237" s="101"/>
      <c r="EV237" s="101"/>
      <c r="EW237" s="101"/>
      <c r="EX237" s="101"/>
      <c r="EY237" s="101"/>
      <c r="EZ237" s="101"/>
      <c r="FA237" s="101"/>
      <c r="FB237" s="101"/>
      <c r="FC237" s="101"/>
      <c r="FD237" s="101"/>
      <c r="FE237" s="101"/>
      <c r="FF237" s="101"/>
      <c r="FG237" s="101"/>
      <c r="FH237" s="101"/>
      <c r="FI237" s="101"/>
      <c r="FJ237" s="101"/>
      <c r="FK237" s="101"/>
      <c r="FL237" s="101"/>
      <c r="FM237" s="101"/>
      <c r="FN237" s="101"/>
      <c r="FO237" s="101"/>
      <c r="FP237" s="101"/>
      <c r="FQ237" s="101"/>
      <c r="FR237" s="101"/>
      <c r="FS237" s="101"/>
      <c r="FT237" s="101"/>
      <c r="FU237" s="101"/>
      <c r="FV237" s="101"/>
      <c r="FW237" s="101"/>
      <c r="FX237" s="101"/>
      <c r="FY237" s="101"/>
      <c r="FZ237" s="101"/>
      <c r="GA237" s="101"/>
      <c r="GB237" s="101"/>
      <c r="GC237" s="101"/>
      <c r="GD237" s="101"/>
      <c r="GE237" s="101"/>
      <c r="GF237" s="101"/>
      <c r="GG237" s="101"/>
      <c r="GH237" s="101"/>
      <c r="GI237" s="101"/>
      <c r="GJ237" s="101"/>
      <c r="GK237" s="101"/>
      <c r="GL237" s="101"/>
      <c r="GM237" s="101"/>
      <c r="GN237" s="101"/>
      <c r="GO237" s="101"/>
      <c r="GP237" s="101"/>
      <c r="GQ237" s="101"/>
      <c r="GR237" s="101"/>
      <c r="GS237" s="101"/>
      <c r="GT237" s="101"/>
      <c r="GU237" s="101"/>
      <c r="GV237" s="101"/>
      <c r="GW237" s="101"/>
      <c r="GX237" s="101"/>
      <c r="GY237" s="101"/>
      <c r="GZ237" s="101"/>
    </row>
    <row r="238" spans="1:208" ht="26.4" x14ac:dyDescent="0.3">
      <c r="A238" s="72">
        <v>5171</v>
      </c>
      <c r="B238" s="76" t="s">
        <v>76</v>
      </c>
      <c r="C238" s="86" t="s">
        <v>127</v>
      </c>
      <c r="D238" s="72">
        <v>3874</v>
      </c>
      <c r="E238" s="68" t="s">
        <v>184</v>
      </c>
      <c r="F238" s="75" t="s">
        <v>1083</v>
      </c>
      <c r="G238" s="84">
        <v>500000</v>
      </c>
      <c r="H238" s="98"/>
      <c r="AR238" s="102"/>
      <c r="AS238" s="101"/>
      <c r="AT238" s="101"/>
      <c r="AU238" s="101"/>
      <c r="AV238" s="101"/>
      <c r="AW238" s="101"/>
      <c r="AX238" s="101"/>
      <c r="AY238" s="101"/>
      <c r="AZ238" s="101"/>
      <c r="BA238" s="101"/>
      <c r="BB238" s="101"/>
      <c r="BC238" s="101"/>
      <c r="BD238" s="101"/>
      <c r="BE238" s="101"/>
      <c r="BF238" s="101"/>
      <c r="BG238" s="101"/>
      <c r="BH238" s="101"/>
      <c r="BI238" s="101"/>
      <c r="BJ238" s="101"/>
      <c r="BK238" s="101"/>
      <c r="BL238" s="101"/>
      <c r="BM238" s="101"/>
      <c r="BN238" s="101"/>
      <c r="BO238" s="101"/>
      <c r="BP238" s="101"/>
      <c r="BQ238" s="101"/>
      <c r="BR238" s="101"/>
      <c r="BS238" s="101"/>
      <c r="BT238" s="101"/>
      <c r="BU238" s="101"/>
      <c r="BV238" s="101"/>
      <c r="BW238" s="101"/>
      <c r="BX238" s="101"/>
      <c r="BY238" s="101"/>
      <c r="BZ238" s="101"/>
      <c r="CA238" s="101"/>
      <c r="CB238" s="101"/>
      <c r="CC238" s="101"/>
      <c r="CD238" s="101"/>
      <c r="CE238" s="101"/>
      <c r="CF238" s="101"/>
      <c r="CG238" s="101"/>
      <c r="CH238" s="101"/>
      <c r="CI238" s="101"/>
      <c r="CJ238" s="101"/>
      <c r="CK238" s="101"/>
      <c r="CL238" s="101"/>
      <c r="CM238" s="101"/>
      <c r="CN238" s="101"/>
      <c r="CO238" s="101"/>
      <c r="CP238" s="101"/>
      <c r="CQ238" s="101"/>
      <c r="CR238" s="101"/>
      <c r="CS238" s="101"/>
      <c r="CT238" s="101"/>
      <c r="CU238" s="101"/>
      <c r="CV238" s="101"/>
      <c r="CW238" s="101"/>
      <c r="CX238" s="101"/>
      <c r="CY238" s="101"/>
      <c r="CZ238" s="101"/>
      <c r="DA238" s="101"/>
      <c r="DB238" s="101"/>
      <c r="DC238" s="101"/>
      <c r="DD238" s="101"/>
      <c r="DE238" s="101"/>
      <c r="DF238" s="101"/>
      <c r="DG238" s="101"/>
      <c r="DH238" s="101"/>
      <c r="DI238" s="101"/>
      <c r="DJ238" s="101"/>
      <c r="DK238" s="101"/>
      <c r="DL238" s="101"/>
      <c r="DM238" s="101"/>
      <c r="DN238" s="101"/>
      <c r="DO238" s="101"/>
      <c r="DP238" s="101"/>
      <c r="DQ238" s="101"/>
      <c r="DR238" s="101"/>
      <c r="DS238" s="101"/>
      <c r="DT238" s="101"/>
      <c r="DU238" s="101"/>
      <c r="DV238" s="101"/>
      <c r="DW238" s="101"/>
      <c r="DX238" s="101"/>
      <c r="DY238" s="101"/>
      <c r="DZ238" s="101"/>
      <c r="EA238" s="101"/>
      <c r="EB238" s="101"/>
      <c r="EC238" s="101"/>
      <c r="ED238" s="101"/>
      <c r="EE238" s="101"/>
      <c r="EF238" s="101"/>
      <c r="EG238" s="101"/>
      <c r="EH238" s="101"/>
      <c r="EI238" s="101"/>
      <c r="EJ238" s="101"/>
      <c r="EK238" s="101"/>
      <c r="EL238" s="101"/>
      <c r="EM238" s="101"/>
      <c r="EN238" s="101"/>
      <c r="EO238" s="101"/>
      <c r="EP238" s="101"/>
      <c r="EQ238" s="101"/>
      <c r="ER238" s="101"/>
      <c r="ES238" s="101"/>
      <c r="ET238" s="101"/>
      <c r="EU238" s="101"/>
      <c r="EV238" s="101"/>
      <c r="EW238" s="101"/>
      <c r="EX238" s="101"/>
      <c r="EY238" s="101"/>
      <c r="EZ238" s="101"/>
      <c r="FA238" s="101"/>
      <c r="FB238" s="101"/>
      <c r="FC238" s="101"/>
      <c r="FD238" s="101"/>
      <c r="FE238" s="101"/>
      <c r="FF238" s="101"/>
      <c r="FG238" s="101"/>
      <c r="FH238" s="101"/>
      <c r="FI238" s="101"/>
      <c r="FJ238" s="101"/>
      <c r="FK238" s="101"/>
      <c r="FL238" s="101"/>
      <c r="FM238" s="101"/>
      <c r="FN238" s="101"/>
      <c r="FO238" s="101"/>
      <c r="FP238" s="101"/>
      <c r="FQ238" s="101"/>
      <c r="FR238" s="101"/>
      <c r="FS238" s="101"/>
      <c r="FT238" s="101"/>
      <c r="FU238" s="101"/>
      <c r="FV238" s="101"/>
      <c r="FW238" s="101"/>
      <c r="FX238" s="101"/>
      <c r="FY238" s="101"/>
      <c r="FZ238" s="101"/>
      <c r="GA238" s="101"/>
      <c r="GB238" s="101"/>
      <c r="GC238" s="101"/>
      <c r="GD238" s="101"/>
      <c r="GE238" s="101"/>
      <c r="GF238" s="101"/>
      <c r="GG238" s="101"/>
      <c r="GH238" s="101"/>
      <c r="GI238" s="101"/>
      <c r="GJ238" s="101"/>
      <c r="GK238" s="101"/>
      <c r="GL238" s="101"/>
      <c r="GM238" s="101"/>
      <c r="GN238" s="101"/>
      <c r="GO238" s="101"/>
      <c r="GP238" s="101"/>
      <c r="GQ238" s="101"/>
      <c r="GR238" s="101"/>
      <c r="GS238" s="101"/>
      <c r="GT238" s="101"/>
      <c r="GU238" s="101"/>
      <c r="GV238" s="101"/>
      <c r="GW238" s="101"/>
      <c r="GX238" s="101"/>
      <c r="GY238" s="101"/>
      <c r="GZ238" s="101"/>
    </row>
    <row r="239" spans="1:208" x14ac:dyDescent="0.25">
      <c r="A239" s="72">
        <v>5171</v>
      </c>
      <c r="B239" s="76" t="s">
        <v>76</v>
      </c>
      <c r="C239" s="86" t="s">
        <v>127</v>
      </c>
      <c r="D239" s="72">
        <v>3874</v>
      </c>
      <c r="E239" s="68" t="s">
        <v>184</v>
      </c>
      <c r="F239" s="75" t="s">
        <v>471</v>
      </c>
      <c r="G239" s="93">
        <v>500000</v>
      </c>
      <c r="H239" s="98"/>
      <c r="AR239" s="102"/>
      <c r="AS239" s="101"/>
      <c r="AT239" s="101"/>
      <c r="AU239" s="101"/>
      <c r="AV239" s="101"/>
      <c r="AW239" s="101"/>
      <c r="AX239" s="101"/>
      <c r="AY239" s="101"/>
      <c r="AZ239" s="101"/>
      <c r="BA239" s="101"/>
      <c r="BB239" s="101"/>
      <c r="BC239" s="101"/>
      <c r="BD239" s="101"/>
      <c r="BE239" s="101"/>
      <c r="BF239" s="101"/>
      <c r="BG239" s="101"/>
      <c r="BH239" s="101"/>
      <c r="BI239" s="101"/>
      <c r="BJ239" s="101"/>
      <c r="BK239" s="101"/>
      <c r="BL239" s="101"/>
      <c r="BM239" s="101"/>
      <c r="BN239" s="101"/>
      <c r="BO239" s="101"/>
      <c r="BP239" s="101"/>
      <c r="BQ239" s="101"/>
      <c r="BR239" s="101"/>
      <c r="BS239" s="101"/>
      <c r="BT239" s="101"/>
      <c r="BU239" s="101"/>
      <c r="BV239" s="101"/>
      <c r="BW239" s="101"/>
      <c r="BX239" s="101"/>
      <c r="BY239" s="101"/>
      <c r="BZ239" s="101"/>
      <c r="CA239" s="101"/>
      <c r="CB239" s="101"/>
      <c r="CC239" s="101"/>
      <c r="CD239" s="101"/>
      <c r="CE239" s="101"/>
      <c r="CF239" s="101"/>
      <c r="CG239" s="101"/>
      <c r="CH239" s="101"/>
      <c r="CI239" s="101"/>
      <c r="CJ239" s="101"/>
      <c r="CK239" s="101"/>
      <c r="CL239" s="101"/>
      <c r="CM239" s="101"/>
      <c r="CN239" s="101"/>
      <c r="CO239" s="101"/>
      <c r="CP239" s="101"/>
      <c r="CQ239" s="101"/>
      <c r="CR239" s="101"/>
      <c r="CS239" s="101"/>
      <c r="CT239" s="101"/>
      <c r="CU239" s="101"/>
      <c r="CV239" s="101"/>
      <c r="CW239" s="101"/>
      <c r="CX239" s="101"/>
      <c r="CY239" s="101"/>
      <c r="CZ239" s="101"/>
      <c r="DA239" s="101"/>
      <c r="DB239" s="101"/>
      <c r="DC239" s="101"/>
      <c r="DD239" s="101"/>
      <c r="DE239" s="101"/>
      <c r="DF239" s="101"/>
      <c r="DG239" s="101"/>
      <c r="DH239" s="101"/>
      <c r="DI239" s="101"/>
      <c r="DJ239" s="101"/>
      <c r="DK239" s="101"/>
      <c r="DL239" s="101"/>
      <c r="DM239" s="101"/>
      <c r="DN239" s="101"/>
      <c r="DO239" s="101"/>
      <c r="DP239" s="101"/>
      <c r="DQ239" s="101"/>
      <c r="DR239" s="101"/>
      <c r="DS239" s="101"/>
      <c r="DT239" s="101"/>
      <c r="DU239" s="101"/>
      <c r="DV239" s="101"/>
      <c r="DW239" s="101"/>
      <c r="DX239" s="101"/>
      <c r="DY239" s="101"/>
      <c r="DZ239" s="101"/>
      <c r="EA239" s="101"/>
      <c r="EB239" s="101"/>
      <c r="EC239" s="101"/>
      <c r="ED239" s="101"/>
      <c r="EE239" s="101"/>
      <c r="EF239" s="101"/>
      <c r="EG239" s="101"/>
      <c r="EH239" s="101"/>
      <c r="EI239" s="101"/>
      <c r="EJ239" s="101"/>
      <c r="EK239" s="101"/>
      <c r="EL239" s="101"/>
      <c r="EM239" s="101"/>
      <c r="EN239" s="101"/>
      <c r="EO239" s="101"/>
      <c r="EP239" s="101"/>
      <c r="EQ239" s="101"/>
      <c r="ER239" s="101"/>
      <c r="ES239" s="101"/>
      <c r="ET239" s="101"/>
      <c r="EU239" s="101"/>
      <c r="EV239" s="101"/>
      <c r="EW239" s="101"/>
      <c r="EX239" s="101"/>
      <c r="EY239" s="101"/>
      <c r="EZ239" s="101"/>
      <c r="FA239" s="101"/>
      <c r="FB239" s="101"/>
      <c r="FC239" s="101"/>
      <c r="FD239" s="101"/>
      <c r="FE239" s="101"/>
      <c r="FF239" s="101"/>
      <c r="FG239" s="101"/>
      <c r="FH239" s="101"/>
      <c r="FI239" s="101"/>
      <c r="FJ239" s="101"/>
      <c r="FK239" s="101"/>
      <c r="FL239" s="101"/>
      <c r="FM239" s="101"/>
      <c r="FN239" s="101"/>
      <c r="FO239" s="101"/>
      <c r="FP239" s="101"/>
      <c r="FQ239" s="101"/>
      <c r="FR239" s="101"/>
      <c r="FS239" s="101"/>
      <c r="FT239" s="101"/>
      <c r="FU239" s="101"/>
      <c r="FV239" s="101"/>
      <c r="FW239" s="101"/>
      <c r="FX239" s="101"/>
      <c r="FY239" s="101"/>
      <c r="FZ239" s="101"/>
      <c r="GA239" s="101"/>
      <c r="GB239" s="101"/>
      <c r="GC239" s="101"/>
      <c r="GD239" s="101"/>
      <c r="GE239" s="101"/>
      <c r="GF239" s="101"/>
      <c r="GG239" s="101"/>
      <c r="GH239" s="101"/>
      <c r="GI239" s="101"/>
      <c r="GJ239" s="101"/>
      <c r="GK239" s="101"/>
      <c r="GL239" s="101"/>
      <c r="GM239" s="101"/>
      <c r="GN239" s="101"/>
      <c r="GO239" s="101"/>
      <c r="GP239" s="101"/>
      <c r="GQ239" s="101"/>
      <c r="GR239" s="101"/>
      <c r="GS239" s="101"/>
      <c r="GT239" s="101"/>
      <c r="GU239" s="101"/>
      <c r="GV239" s="101"/>
      <c r="GW239" s="101"/>
      <c r="GX239" s="101"/>
      <c r="GY239" s="101"/>
      <c r="GZ239" s="101"/>
    </row>
    <row r="240" spans="1:208" x14ac:dyDescent="0.3">
      <c r="A240" s="72">
        <v>5171</v>
      </c>
      <c r="B240" s="76" t="s">
        <v>76</v>
      </c>
      <c r="C240" s="86" t="s">
        <v>191</v>
      </c>
      <c r="D240" s="72">
        <v>3289</v>
      </c>
      <c r="E240" s="68" t="s">
        <v>184</v>
      </c>
      <c r="F240" s="75" t="s">
        <v>463</v>
      </c>
      <c r="G240" s="84">
        <v>500000</v>
      </c>
      <c r="H240" s="98"/>
      <c r="AR240" s="102"/>
      <c r="AS240" s="101"/>
      <c r="AT240" s="101"/>
      <c r="AU240" s="101"/>
      <c r="AV240" s="101"/>
      <c r="AW240" s="101"/>
      <c r="AX240" s="101"/>
      <c r="AY240" s="101"/>
      <c r="AZ240" s="101"/>
      <c r="BA240" s="101"/>
      <c r="BB240" s="101"/>
      <c r="BC240" s="101"/>
      <c r="BD240" s="101"/>
      <c r="BE240" s="101"/>
      <c r="BF240" s="101"/>
      <c r="BG240" s="101"/>
      <c r="BH240" s="101"/>
      <c r="BI240" s="101"/>
      <c r="BJ240" s="101"/>
      <c r="BK240" s="101"/>
      <c r="BL240" s="101"/>
      <c r="BM240" s="101"/>
      <c r="BN240" s="101"/>
      <c r="BO240" s="101"/>
      <c r="BP240" s="101"/>
      <c r="BQ240" s="101"/>
      <c r="BR240" s="101"/>
      <c r="BS240" s="101"/>
      <c r="BT240" s="101"/>
      <c r="BU240" s="101"/>
      <c r="BV240" s="101"/>
      <c r="BW240" s="101"/>
      <c r="BX240" s="101"/>
      <c r="BY240" s="101"/>
      <c r="BZ240" s="101"/>
      <c r="CA240" s="101"/>
      <c r="CB240" s="101"/>
      <c r="CC240" s="101"/>
      <c r="CD240" s="101"/>
      <c r="CE240" s="101"/>
      <c r="CF240" s="101"/>
      <c r="CG240" s="101"/>
      <c r="CH240" s="101"/>
      <c r="CI240" s="101"/>
      <c r="CJ240" s="101"/>
      <c r="CK240" s="101"/>
      <c r="CL240" s="101"/>
      <c r="CM240" s="101"/>
      <c r="CN240" s="101"/>
      <c r="CO240" s="101"/>
      <c r="CP240" s="101"/>
      <c r="CQ240" s="101"/>
      <c r="CR240" s="101"/>
      <c r="CS240" s="101"/>
      <c r="CT240" s="101"/>
      <c r="CU240" s="101"/>
      <c r="CV240" s="101"/>
      <c r="CW240" s="101"/>
      <c r="CX240" s="101"/>
      <c r="CY240" s="101"/>
      <c r="CZ240" s="101"/>
      <c r="DA240" s="101"/>
      <c r="DB240" s="101"/>
      <c r="DC240" s="101"/>
      <c r="DD240" s="101"/>
      <c r="DE240" s="101"/>
      <c r="DF240" s="101"/>
      <c r="DG240" s="101"/>
      <c r="DH240" s="101"/>
      <c r="DI240" s="101"/>
      <c r="DJ240" s="101"/>
      <c r="DK240" s="101"/>
      <c r="DL240" s="101"/>
      <c r="DM240" s="101"/>
      <c r="DN240" s="101"/>
      <c r="DO240" s="101"/>
      <c r="DP240" s="101"/>
      <c r="DQ240" s="101"/>
      <c r="DR240" s="101"/>
      <c r="DS240" s="101"/>
      <c r="DT240" s="101"/>
      <c r="DU240" s="101"/>
      <c r="DV240" s="101"/>
      <c r="DW240" s="101"/>
      <c r="DX240" s="101"/>
      <c r="DY240" s="101"/>
      <c r="DZ240" s="101"/>
      <c r="EA240" s="101"/>
      <c r="EB240" s="101"/>
      <c r="EC240" s="101"/>
      <c r="ED240" s="101"/>
      <c r="EE240" s="101"/>
      <c r="EF240" s="101"/>
      <c r="EG240" s="101"/>
      <c r="EH240" s="101"/>
      <c r="EI240" s="101"/>
      <c r="EJ240" s="101"/>
      <c r="EK240" s="101"/>
      <c r="EL240" s="101"/>
      <c r="EM240" s="101"/>
      <c r="EN240" s="101"/>
      <c r="EO240" s="101"/>
      <c r="EP240" s="101"/>
      <c r="EQ240" s="101"/>
      <c r="ER240" s="101"/>
      <c r="ES240" s="101"/>
      <c r="ET240" s="101"/>
      <c r="EU240" s="101"/>
      <c r="EV240" s="101"/>
      <c r="EW240" s="101"/>
      <c r="EX240" s="101"/>
      <c r="EY240" s="101"/>
      <c r="EZ240" s="101"/>
      <c r="FA240" s="101"/>
      <c r="FB240" s="101"/>
      <c r="FC240" s="101"/>
      <c r="FD240" s="101"/>
      <c r="FE240" s="101"/>
      <c r="FF240" s="101"/>
      <c r="FG240" s="101"/>
      <c r="FH240" s="101"/>
      <c r="FI240" s="101"/>
      <c r="FJ240" s="101"/>
      <c r="FK240" s="101"/>
      <c r="FL240" s="101"/>
      <c r="FM240" s="101"/>
      <c r="FN240" s="101"/>
      <c r="FO240" s="101"/>
      <c r="FP240" s="101"/>
      <c r="FQ240" s="101"/>
      <c r="FR240" s="101"/>
      <c r="FS240" s="101"/>
      <c r="FT240" s="101"/>
      <c r="FU240" s="101"/>
      <c r="FV240" s="101"/>
      <c r="FW240" s="101"/>
      <c r="FX240" s="101"/>
      <c r="FY240" s="101"/>
      <c r="FZ240" s="101"/>
      <c r="GA240" s="101"/>
      <c r="GB240" s="101"/>
      <c r="GC240" s="101"/>
      <c r="GD240" s="101"/>
      <c r="GE240" s="101"/>
      <c r="GF240" s="101"/>
      <c r="GG240" s="101"/>
      <c r="GH240" s="101"/>
      <c r="GI240" s="101"/>
      <c r="GJ240" s="101"/>
      <c r="GK240" s="101"/>
      <c r="GL240" s="101"/>
      <c r="GM240" s="101"/>
      <c r="GN240" s="101"/>
      <c r="GO240" s="101"/>
      <c r="GP240" s="101"/>
      <c r="GQ240" s="101"/>
      <c r="GR240" s="101"/>
      <c r="GS240" s="101"/>
      <c r="GT240" s="101"/>
      <c r="GU240" s="101"/>
      <c r="GV240" s="101"/>
      <c r="GW240" s="101"/>
      <c r="GX240" s="101"/>
      <c r="GY240" s="101"/>
      <c r="GZ240" s="101"/>
    </row>
    <row r="241" spans="1:208" ht="39.6" hidden="1" x14ac:dyDescent="0.3">
      <c r="A241" s="89">
        <v>5169</v>
      </c>
      <c r="B241" s="76" t="s">
        <v>76</v>
      </c>
      <c r="C241" s="73" t="s">
        <v>466</v>
      </c>
      <c r="D241" s="89">
        <v>3307</v>
      </c>
      <c r="E241" s="75" t="s">
        <v>467</v>
      </c>
      <c r="F241" s="75" t="s">
        <v>468</v>
      </c>
      <c r="G241" s="90">
        <v>500000</v>
      </c>
      <c r="H241" s="98"/>
      <c r="AR241" s="102"/>
      <c r="AS241" s="101"/>
      <c r="AT241" s="101"/>
      <c r="AU241" s="101"/>
      <c r="AV241" s="101"/>
      <c r="AW241" s="101"/>
      <c r="AX241" s="101"/>
      <c r="AY241" s="101"/>
      <c r="AZ241" s="101"/>
      <c r="BA241" s="101"/>
      <c r="BB241" s="101"/>
      <c r="BC241" s="101"/>
      <c r="BD241" s="101"/>
      <c r="BE241" s="101"/>
      <c r="BF241" s="101"/>
      <c r="BG241" s="101"/>
      <c r="BH241" s="101"/>
      <c r="BI241" s="101"/>
      <c r="BJ241" s="101"/>
      <c r="BK241" s="101"/>
      <c r="BL241" s="101"/>
      <c r="BM241" s="101"/>
      <c r="BN241" s="101"/>
      <c r="BO241" s="101"/>
      <c r="BP241" s="101"/>
      <c r="BQ241" s="101"/>
      <c r="BR241" s="101"/>
      <c r="BS241" s="101"/>
      <c r="BT241" s="101"/>
      <c r="BU241" s="101"/>
      <c r="BV241" s="101"/>
      <c r="BW241" s="101"/>
      <c r="BX241" s="101"/>
      <c r="BY241" s="101"/>
      <c r="BZ241" s="101"/>
      <c r="CA241" s="101"/>
      <c r="CB241" s="101"/>
      <c r="CC241" s="101"/>
      <c r="CD241" s="101"/>
      <c r="CE241" s="101"/>
      <c r="CF241" s="101"/>
      <c r="CG241" s="101"/>
      <c r="CH241" s="101"/>
      <c r="CI241" s="101"/>
      <c r="CJ241" s="101"/>
      <c r="CK241" s="101"/>
      <c r="CL241" s="101"/>
      <c r="CM241" s="101"/>
      <c r="CN241" s="101"/>
      <c r="CO241" s="101"/>
      <c r="CP241" s="101"/>
      <c r="CQ241" s="101"/>
      <c r="CR241" s="101"/>
      <c r="CS241" s="101"/>
      <c r="CT241" s="101"/>
      <c r="CU241" s="101"/>
      <c r="CV241" s="101"/>
      <c r="CW241" s="101"/>
      <c r="CX241" s="101"/>
      <c r="CY241" s="101"/>
      <c r="CZ241" s="101"/>
      <c r="DA241" s="101"/>
      <c r="DB241" s="101"/>
      <c r="DC241" s="101"/>
      <c r="DD241" s="101"/>
      <c r="DE241" s="101"/>
      <c r="DF241" s="101"/>
      <c r="DG241" s="101"/>
      <c r="DH241" s="101"/>
      <c r="DI241" s="101"/>
      <c r="DJ241" s="101"/>
      <c r="DK241" s="101"/>
      <c r="DL241" s="101"/>
      <c r="DM241" s="101"/>
      <c r="DN241" s="101"/>
      <c r="DO241" s="101"/>
      <c r="DP241" s="101"/>
      <c r="DQ241" s="101"/>
      <c r="DR241" s="101"/>
      <c r="DS241" s="101"/>
      <c r="DT241" s="101"/>
      <c r="DU241" s="101"/>
      <c r="DV241" s="101"/>
      <c r="DW241" s="101"/>
      <c r="DX241" s="101"/>
      <c r="DY241" s="101"/>
      <c r="DZ241" s="101"/>
      <c r="EA241" s="101"/>
      <c r="EB241" s="101"/>
      <c r="EC241" s="101"/>
      <c r="ED241" s="101"/>
      <c r="EE241" s="101"/>
      <c r="EF241" s="101"/>
      <c r="EG241" s="101"/>
      <c r="EH241" s="101"/>
      <c r="EI241" s="101"/>
      <c r="EJ241" s="101"/>
      <c r="EK241" s="101"/>
      <c r="EL241" s="101"/>
      <c r="EM241" s="101"/>
      <c r="EN241" s="101"/>
      <c r="EO241" s="101"/>
      <c r="EP241" s="101"/>
      <c r="EQ241" s="101"/>
      <c r="ER241" s="101"/>
      <c r="ES241" s="101"/>
      <c r="ET241" s="101"/>
      <c r="EU241" s="101"/>
      <c r="EV241" s="101"/>
      <c r="EW241" s="101"/>
      <c r="EX241" s="101"/>
      <c r="EY241" s="101"/>
      <c r="EZ241" s="101"/>
      <c r="FA241" s="101"/>
      <c r="FB241" s="101"/>
      <c r="FC241" s="101"/>
      <c r="FD241" s="101"/>
      <c r="FE241" s="101"/>
      <c r="FF241" s="101"/>
      <c r="FG241" s="101"/>
      <c r="FH241" s="101"/>
      <c r="FI241" s="101"/>
      <c r="FJ241" s="101"/>
      <c r="FK241" s="101"/>
      <c r="FL241" s="101"/>
      <c r="FM241" s="101"/>
      <c r="FN241" s="101"/>
      <c r="FO241" s="101"/>
      <c r="FP241" s="101"/>
      <c r="FQ241" s="101"/>
      <c r="FR241" s="101"/>
      <c r="FS241" s="101"/>
      <c r="FT241" s="101"/>
      <c r="FU241" s="101"/>
      <c r="FV241" s="101"/>
      <c r="FW241" s="101"/>
      <c r="FX241" s="101"/>
      <c r="FY241" s="101"/>
      <c r="FZ241" s="101"/>
      <c r="GA241" s="101"/>
      <c r="GB241" s="101"/>
      <c r="GC241" s="101"/>
      <c r="GD241" s="101"/>
      <c r="GE241" s="101"/>
      <c r="GF241" s="101"/>
      <c r="GG241" s="101"/>
      <c r="GH241" s="101"/>
      <c r="GI241" s="101"/>
      <c r="GJ241" s="101"/>
      <c r="GK241" s="101"/>
      <c r="GL241" s="101"/>
      <c r="GM241" s="101"/>
      <c r="GN241" s="101"/>
      <c r="GO241" s="101"/>
      <c r="GP241" s="101"/>
      <c r="GQ241" s="101"/>
      <c r="GR241" s="101"/>
      <c r="GS241" s="101"/>
      <c r="GT241" s="101"/>
      <c r="GU241" s="101"/>
      <c r="GV241" s="101"/>
      <c r="GW241" s="101"/>
      <c r="GX241" s="101"/>
      <c r="GY241" s="101"/>
      <c r="GZ241" s="101"/>
    </row>
    <row r="242" spans="1:208" x14ac:dyDescent="0.3">
      <c r="A242" s="72">
        <v>5171</v>
      </c>
      <c r="B242" s="76" t="s">
        <v>703</v>
      </c>
      <c r="C242" s="68" t="s">
        <v>702</v>
      </c>
      <c r="D242" s="72">
        <v>196</v>
      </c>
      <c r="E242" s="68" t="s">
        <v>184</v>
      </c>
      <c r="F242" s="75" t="s">
        <v>1066</v>
      </c>
      <c r="G242" s="84">
        <v>500000</v>
      </c>
      <c r="H242" s="98"/>
      <c r="AR242" s="102"/>
      <c r="AS242" s="101"/>
      <c r="AT242" s="101"/>
      <c r="AU242" s="101"/>
      <c r="AV242" s="101"/>
      <c r="AW242" s="101"/>
      <c r="AX242" s="101"/>
      <c r="AY242" s="101"/>
      <c r="AZ242" s="101"/>
      <c r="BA242" s="101"/>
      <c r="BB242" s="101"/>
      <c r="BC242" s="101"/>
      <c r="BD242" s="101"/>
      <c r="BE242" s="101"/>
      <c r="BF242" s="101"/>
      <c r="BG242" s="101"/>
      <c r="BH242" s="101"/>
      <c r="BI242" s="101"/>
      <c r="BJ242" s="101"/>
      <c r="BK242" s="101"/>
      <c r="BL242" s="101"/>
      <c r="BM242" s="101"/>
      <c r="BN242" s="101"/>
      <c r="BO242" s="101"/>
      <c r="BP242" s="101"/>
      <c r="BQ242" s="101"/>
      <c r="BR242" s="101"/>
      <c r="BS242" s="101"/>
      <c r="BT242" s="101"/>
      <c r="BU242" s="101"/>
      <c r="BV242" s="101"/>
      <c r="BW242" s="101"/>
      <c r="BX242" s="101"/>
      <c r="BY242" s="101"/>
      <c r="BZ242" s="101"/>
      <c r="CA242" s="101"/>
      <c r="CB242" s="101"/>
      <c r="CC242" s="101"/>
      <c r="CD242" s="101"/>
      <c r="CE242" s="101"/>
      <c r="CF242" s="101"/>
      <c r="CG242" s="101"/>
      <c r="CH242" s="101"/>
      <c r="CI242" s="101"/>
      <c r="CJ242" s="101"/>
      <c r="CK242" s="101"/>
      <c r="CL242" s="101"/>
      <c r="CM242" s="101"/>
      <c r="CN242" s="101"/>
      <c r="CO242" s="101"/>
      <c r="CP242" s="101"/>
      <c r="CQ242" s="101"/>
      <c r="CR242" s="101"/>
      <c r="CS242" s="101"/>
      <c r="CT242" s="101"/>
      <c r="CU242" s="101"/>
      <c r="CV242" s="101"/>
      <c r="CW242" s="101"/>
      <c r="CX242" s="101"/>
      <c r="CY242" s="101"/>
      <c r="CZ242" s="101"/>
      <c r="DA242" s="101"/>
      <c r="DB242" s="101"/>
      <c r="DC242" s="101"/>
      <c r="DD242" s="101"/>
      <c r="DE242" s="101"/>
      <c r="DF242" s="101"/>
      <c r="DG242" s="101"/>
      <c r="DH242" s="101"/>
      <c r="DI242" s="101"/>
      <c r="DJ242" s="101"/>
      <c r="DK242" s="101"/>
      <c r="DL242" s="101"/>
      <c r="DM242" s="101"/>
      <c r="DN242" s="101"/>
      <c r="DO242" s="101"/>
      <c r="DP242" s="101"/>
      <c r="DQ242" s="101"/>
      <c r="DR242" s="101"/>
      <c r="DS242" s="101"/>
      <c r="DT242" s="101"/>
      <c r="DU242" s="101"/>
      <c r="DV242" s="101"/>
      <c r="DW242" s="101"/>
      <c r="DX242" s="101"/>
      <c r="DY242" s="101"/>
      <c r="DZ242" s="101"/>
      <c r="EA242" s="101"/>
      <c r="EB242" s="101"/>
      <c r="EC242" s="101"/>
      <c r="ED242" s="101"/>
      <c r="EE242" s="101"/>
      <c r="EF242" s="101"/>
      <c r="EG242" s="101"/>
      <c r="EH242" s="101"/>
      <c r="EI242" s="101"/>
      <c r="EJ242" s="101"/>
      <c r="EK242" s="101"/>
      <c r="EL242" s="101"/>
      <c r="EM242" s="101"/>
      <c r="EN242" s="101"/>
      <c r="EO242" s="101"/>
      <c r="EP242" s="101"/>
      <c r="EQ242" s="101"/>
      <c r="ER242" s="101"/>
      <c r="ES242" s="101"/>
      <c r="ET242" s="101"/>
      <c r="EU242" s="101"/>
      <c r="EV242" s="101"/>
      <c r="EW242" s="101"/>
      <c r="EX242" s="101"/>
      <c r="EY242" s="101"/>
      <c r="EZ242" s="101"/>
      <c r="FA242" s="101"/>
      <c r="FB242" s="101"/>
      <c r="FC242" s="101"/>
      <c r="FD242" s="101"/>
      <c r="FE242" s="101"/>
      <c r="FF242" s="101"/>
      <c r="FG242" s="101"/>
      <c r="FH242" s="101"/>
      <c r="FI242" s="101"/>
      <c r="FJ242" s="101"/>
      <c r="FK242" s="101"/>
      <c r="FL242" s="101"/>
      <c r="FM242" s="101"/>
      <c r="FN242" s="101"/>
      <c r="FO242" s="101"/>
      <c r="FP242" s="101"/>
      <c r="FQ242" s="101"/>
      <c r="FR242" s="101"/>
      <c r="FS242" s="101"/>
      <c r="FT242" s="101"/>
      <c r="FU242" s="101"/>
      <c r="FV242" s="101"/>
      <c r="FW242" s="101"/>
      <c r="FX242" s="101"/>
      <c r="FY242" s="101"/>
      <c r="FZ242" s="101"/>
      <c r="GA242" s="101"/>
      <c r="GB242" s="101"/>
      <c r="GC242" s="101"/>
      <c r="GD242" s="101"/>
      <c r="GE242" s="101"/>
      <c r="GF242" s="101"/>
      <c r="GG242" s="101"/>
      <c r="GH242" s="101"/>
      <c r="GI242" s="101"/>
      <c r="GJ242" s="101"/>
      <c r="GK242" s="101"/>
      <c r="GL242" s="101"/>
      <c r="GM242" s="101"/>
      <c r="GN242" s="101"/>
      <c r="GO242" s="101"/>
      <c r="GP242" s="101"/>
      <c r="GQ242" s="101"/>
      <c r="GR242" s="101"/>
      <c r="GS242" s="101"/>
      <c r="GT242" s="101"/>
      <c r="GU242" s="101"/>
      <c r="GV242" s="101"/>
      <c r="GW242" s="101"/>
      <c r="GX242" s="101"/>
      <c r="GY242" s="101"/>
      <c r="GZ242" s="101"/>
    </row>
    <row r="243" spans="1:208" hidden="1" x14ac:dyDescent="0.3">
      <c r="A243" s="72">
        <v>5169</v>
      </c>
      <c r="B243" s="76" t="s">
        <v>111</v>
      </c>
      <c r="C243" s="68" t="s">
        <v>970</v>
      </c>
      <c r="E243" s="68" t="s">
        <v>969</v>
      </c>
      <c r="F243" s="75" t="s">
        <v>969</v>
      </c>
      <c r="G243" s="84">
        <v>500000</v>
      </c>
      <c r="H243" s="98"/>
      <c r="AR243" s="102"/>
      <c r="AS243" s="101"/>
      <c r="AT243" s="101"/>
      <c r="AU243" s="101"/>
      <c r="AV243" s="101"/>
      <c r="AW243" s="101"/>
      <c r="AX243" s="101"/>
      <c r="AY243" s="101"/>
      <c r="AZ243" s="101"/>
      <c r="BA243" s="101"/>
      <c r="BB243" s="101"/>
      <c r="BC243" s="101"/>
      <c r="BD243" s="101"/>
      <c r="BE243" s="101"/>
      <c r="BF243" s="101"/>
      <c r="BG243" s="101"/>
      <c r="BH243" s="101"/>
      <c r="BI243" s="101"/>
      <c r="BJ243" s="101"/>
      <c r="BK243" s="101"/>
      <c r="BL243" s="101"/>
      <c r="BM243" s="101"/>
      <c r="BN243" s="101"/>
      <c r="BO243" s="101"/>
      <c r="BP243" s="101"/>
      <c r="BQ243" s="101"/>
      <c r="BR243" s="101"/>
      <c r="BS243" s="101"/>
      <c r="BT243" s="101"/>
      <c r="BU243" s="101"/>
      <c r="BV243" s="101"/>
      <c r="BW243" s="101"/>
      <c r="BX243" s="101"/>
      <c r="BY243" s="101"/>
      <c r="BZ243" s="101"/>
      <c r="CA243" s="101"/>
      <c r="CB243" s="101"/>
      <c r="CC243" s="101"/>
      <c r="CD243" s="101"/>
      <c r="CE243" s="101"/>
      <c r="CF243" s="101"/>
      <c r="CG243" s="101"/>
      <c r="CH243" s="101"/>
      <c r="CI243" s="101"/>
      <c r="CJ243" s="101"/>
      <c r="CK243" s="101"/>
      <c r="CL243" s="101"/>
      <c r="CM243" s="101"/>
      <c r="CN243" s="101"/>
      <c r="CO243" s="101"/>
      <c r="CP243" s="101"/>
      <c r="CQ243" s="101"/>
      <c r="CR243" s="101"/>
      <c r="CS243" s="101"/>
      <c r="CT243" s="101"/>
      <c r="CU243" s="101"/>
      <c r="CV243" s="101"/>
      <c r="CW243" s="101"/>
      <c r="CX243" s="101"/>
      <c r="CY243" s="101"/>
      <c r="CZ243" s="101"/>
      <c r="DA243" s="101"/>
      <c r="DB243" s="101"/>
      <c r="DC243" s="101"/>
      <c r="DD243" s="101"/>
      <c r="DE243" s="101"/>
      <c r="DF243" s="101"/>
      <c r="DG243" s="101"/>
      <c r="DH243" s="101"/>
      <c r="DI243" s="101"/>
      <c r="DJ243" s="101"/>
      <c r="DK243" s="101"/>
      <c r="DL243" s="101"/>
      <c r="DM243" s="101"/>
      <c r="DN243" s="101"/>
      <c r="DO243" s="101"/>
      <c r="DP243" s="101"/>
      <c r="DQ243" s="101"/>
      <c r="DR243" s="101"/>
      <c r="DS243" s="101"/>
      <c r="DT243" s="101"/>
      <c r="DU243" s="101"/>
      <c r="DV243" s="101"/>
      <c r="DW243" s="101"/>
      <c r="DX243" s="101"/>
      <c r="DY243" s="101"/>
      <c r="DZ243" s="101"/>
      <c r="EA243" s="101"/>
      <c r="EB243" s="101"/>
      <c r="EC243" s="101"/>
      <c r="ED243" s="101"/>
      <c r="EE243" s="101"/>
      <c r="EF243" s="101"/>
      <c r="EG243" s="101"/>
      <c r="EH243" s="101"/>
      <c r="EI243" s="101"/>
      <c r="EJ243" s="101"/>
      <c r="EK243" s="101"/>
      <c r="EL243" s="101"/>
      <c r="EM243" s="101"/>
      <c r="EN243" s="101"/>
      <c r="EO243" s="101"/>
      <c r="EP243" s="101"/>
      <c r="EQ243" s="101"/>
      <c r="ER243" s="101"/>
      <c r="ES243" s="101"/>
      <c r="ET243" s="101"/>
      <c r="EU243" s="101"/>
      <c r="EV243" s="101"/>
      <c r="EW243" s="101"/>
      <c r="EX243" s="101"/>
      <c r="EY243" s="101"/>
      <c r="EZ243" s="101"/>
      <c r="FA243" s="101"/>
      <c r="FB243" s="101"/>
      <c r="FC243" s="101"/>
      <c r="FD243" s="101"/>
      <c r="FE243" s="101"/>
      <c r="FF243" s="101"/>
      <c r="FG243" s="101"/>
      <c r="FH243" s="101"/>
      <c r="FI243" s="101"/>
      <c r="FJ243" s="101"/>
      <c r="FK243" s="101"/>
      <c r="FL243" s="101"/>
      <c r="FM243" s="101"/>
      <c r="FN243" s="101"/>
      <c r="FO243" s="101"/>
      <c r="FP243" s="101"/>
      <c r="FQ243" s="101"/>
      <c r="FR243" s="101"/>
      <c r="FS243" s="101"/>
      <c r="FT243" s="101"/>
      <c r="FU243" s="101"/>
      <c r="FV243" s="101"/>
      <c r="FW243" s="101"/>
      <c r="FX243" s="101"/>
      <c r="FY243" s="101"/>
      <c r="FZ243" s="101"/>
      <c r="GA243" s="101"/>
      <c r="GB243" s="101"/>
      <c r="GC243" s="101"/>
      <c r="GD243" s="101"/>
      <c r="GE243" s="101"/>
      <c r="GF243" s="101"/>
      <c r="GG243" s="101"/>
      <c r="GH243" s="101"/>
      <c r="GI243" s="101"/>
      <c r="GJ243" s="101"/>
      <c r="GK243" s="101"/>
      <c r="GL243" s="101"/>
      <c r="GM243" s="101"/>
      <c r="GN243" s="101"/>
      <c r="GO243" s="101"/>
      <c r="GP243" s="101"/>
      <c r="GQ243" s="101"/>
      <c r="GR243" s="101"/>
      <c r="GS243" s="101"/>
      <c r="GT243" s="101"/>
      <c r="GU243" s="101"/>
      <c r="GV243" s="101"/>
      <c r="GW243" s="101"/>
      <c r="GX243" s="101"/>
      <c r="GY243" s="101"/>
      <c r="GZ243" s="101"/>
    </row>
    <row r="244" spans="1:208" hidden="1" x14ac:dyDescent="0.3">
      <c r="A244" s="72">
        <v>5031</v>
      </c>
      <c r="B244" s="76" t="s">
        <v>703</v>
      </c>
      <c r="C244" s="68" t="s">
        <v>713</v>
      </c>
      <c r="D244" s="72">
        <v>226</v>
      </c>
      <c r="E244" s="69" t="s">
        <v>732</v>
      </c>
      <c r="F244" s="88" t="s">
        <v>734</v>
      </c>
      <c r="G244" s="84">
        <v>485000</v>
      </c>
      <c r="H244" s="98"/>
      <c r="AR244" s="102"/>
      <c r="AS244" s="101"/>
      <c r="AT244" s="101"/>
      <c r="AU244" s="101"/>
      <c r="AV244" s="101"/>
      <c r="AW244" s="101"/>
      <c r="AX244" s="101"/>
      <c r="AY244" s="101"/>
      <c r="AZ244" s="101"/>
      <c r="BA244" s="101"/>
      <c r="BB244" s="101"/>
      <c r="BC244" s="101"/>
      <c r="BD244" s="101"/>
      <c r="BE244" s="101"/>
      <c r="BF244" s="101"/>
      <c r="BG244" s="101"/>
      <c r="BH244" s="101"/>
      <c r="BI244" s="101"/>
      <c r="BJ244" s="101"/>
      <c r="BK244" s="101"/>
      <c r="BL244" s="101"/>
      <c r="BM244" s="101"/>
      <c r="BN244" s="101"/>
      <c r="BO244" s="101"/>
      <c r="BP244" s="101"/>
      <c r="BQ244" s="101"/>
      <c r="BR244" s="101"/>
      <c r="BS244" s="101"/>
      <c r="BT244" s="101"/>
      <c r="BU244" s="101"/>
      <c r="BV244" s="101"/>
      <c r="BW244" s="101"/>
      <c r="BX244" s="101"/>
      <c r="BY244" s="101"/>
      <c r="BZ244" s="101"/>
      <c r="CA244" s="101"/>
      <c r="CB244" s="101"/>
      <c r="CC244" s="101"/>
      <c r="CD244" s="101"/>
      <c r="CE244" s="101"/>
      <c r="CF244" s="101"/>
      <c r="CG244" s="101"/>
      <c r="CH244" s="101"/>
      <c r="CI244" s="101"/>
      <c r="CJ244" s="101"/>
      <c r="CK244" s="101"/>
      <c r="CL244" s="101"/>
      <c r="CM244" s="101"/>
      <c r="CN244" s="101"/>
      <c r="CO244" s="101"/>
      <c r="CP244" s="101"/>
      <c r="CQ244" s="101"/>
      <c r="CR244" s="101"/>
      <c r="CS244" s="101"/>
      <c r="CT244" s="101"/>
      <c r="CU244" s="101"/>
      <c r="CV244" s="101"/>
      <c r="CW244" s="101"/>
      <c r="CX244" s="101"/>
      <c r="CY244" s="101"/>
      <c r="CZ244" s="101"/>
      <c r="DA244" s="101"/>
      <c r="DB244" s="101"/>
      <c r="DC244" s="101"/>
      <c r="DD244" s="101"/>
      <c r="DE244" s="101"/>
      <c r="DF244" s="101"/>
      <c r="DG244" s="101"/>
      <c r="DH244" s="101"/>
      <c r="DI244" s="101"/>
      <c r="DJ244" s="101"/>
      <c r="DK244" s="101"/>
      <c r="DL244" s="101"/>
      <c r="DM244" s="101"/>
      <c r="DN244" s="101"/>
      <c r="DO244" s="101"/>
      <c r="DP244" s="101"/>
      <c r="DQ244" s="101"/>
      <c r="DR244" s="101"/>
      <c r="DS244" s="101"/>
      <c r="DT244" s="101"/>
      <c r="DU244" s="101"/>
      <c r="DV244" s="101"/>
      <c r="DW244" s="101"/>
      <c r="DX244" s="101"/>
      <c r="DY244" s="101"/>
      <c r="DZ244" s="101"/>
      <c r="EA244" s="101"/>
      <c r="EB244" s="101"/>
      <c r="EC244" s="101"/>
      <c r="ED244" s="101"/>
      <c r="EE244" s="101"/>
      <c r="EF244" s="101"/>
      <c r="EG244" s="101"/>
      <c r="EH244" s="101"/>
      <c r="EI244" s="101"/>
      <c r="EJ244" s="101"/>
      <c r="EK244" s="101"/>
      <c r="EL244" s="101"/>
      <c r="EM244" s="101"/>
      <c r="EN244" s="101"/>
      <c r="EO244" s="101"/>
      <c r="EP244" s="101"/>
      <c r="EQ244" s="101"/>
      <c r="ER244" s="101"/>
      <c r="ES244" s="101"/>
      <c r="ET244" s="101"/>
      <c r="EU244" s="101"/>
      <c r="EV244" s="101"/>
      <c r="EW244" s="101"/>
      <c r="EX244" s="101"/>
      <c r="EY244" s="101"/>
      <c r="EZ244" s="101"/>
      <c r="FA244" s="101"/>
      <c r="FB244" s="101"/>
      <c r="FC244" s="101"/>
      <c r="FD244" s="101"/>
      <c r="FE244" s="101"/>
      <c r="FF244" s="101"/>
      <c r="FG244" s="101"/>
      <c r="FH244" s="101"/>
      <c r="FI244" s="101"/>
      <c r="FJ244" s="101"/>
      <c r="FK244" s="101"/>
      <c r="FL244" s="101"/>
      <c r="FM244" s="101"/>
      <c r="FN244" s="101"/>
      <c r="FO244" s="101"/>
      <c r="FP244" s="101"/>
      <c r="FQ244" s="101"/>
      <c r="FR244" s="101"/>
      <c r="FS244" s="101"/>
      <c r="FT244" s="101"/>
      <c r="FU244" s="101"/>
      <c r="FV244" s="101"/>
      <c r="FW244" s="101"/>
      <c r="FX244" s="101"/>
      <c r="FY244" s="101"/>
      <c r="FZ244" s="101"/>
      <c r="GA244" s="101"/>
      <c r="GB244" s="101"/>
      <c r="GC244" s="101"/>
      <c r="GD244" s="101"/>
      <c r="GE244" s="101"/>
      <c r="GF244" s="101"/>
      <c r="GG244" s="101"/>
      <c r="GH244" s="101"/>
      <c r="GI244" s="101"/>
      <c r="GJ244" s="101"/>
      <c r="GK244" s="101"/>
      <c r="GL244" s="101"/>
      <c r="GM244" s="101"/>
      <c r="GN244" s="101"/>
      <c r="GO244" s="101"/>
      <c r="GP244" s="101"/>
      <c r="GQ244" s="101"/>
      <c r="GR244" s="101"/>
      <c r="GS244" s="101"/>
      <c r="GT244" s="101"/>
      <c r="GU244" s="101"/>
      <c r="GV244" s="101"/>
      <c r="GW244" s="101"/>
      <c r="GX244" s="101"/>
      <c r="GY244" s="101"/>
      <c r="GZ244" s="101"/>
    </row>
    <row r="245" spans="1:208" hidden="1" x14ac:dyDescent="0.3">
      <c r="A245" s="72">
        <v>1335</v>
      </c>
      <c r="B245" s="76" t="s">
        <v>546</v>
      </c>
      <c r="C245" s="69" t="s">
        <v>22</v>
      </c>
      <c r="D245" s="72">
        <v>1123</v>
      </c>
      <c r="E245" s="68" t="s">
        <v>557</v>
      </c>
      <c r="F245" s="75" t="s">
        <v>556</v>
      </c>
      <c r="G245" s="84">
        <v>480000</v>
      </c>
      <c r="H245" s="98"/>
      <c r="AR245" s="102"/>
      <c r="AS245" s="101"/>
      <c r="AT245" s="101"/>
      <c r="AU245" s="101"/>
      <c r="AV245" s="101"/>
      <c r="AW245" s="101"/>
      <c r="AX245" s="101"/>
      <c r="AY245" s="101"/>
      <c r="AZ245" s="101"/>
      <c r="BA245" s="101"/>
      <c r="BB245" s="101"/>
      <c r="BC245" s="101"/>
      <c r="BD245" s="101"/>
      <c r="BE245" s="101"/>
      <c r="BF245" s="101"/>
      <c r="BG245" s="101"/>
      <c r="BH245" s="101"/>
      <c r="BI245" s="101"/>
      <c r="BJ245" s="101"/>
      <c r="BK245" s="101"/>
      <c r="BL245" s="101"/>
      <c r="BM245" s="101"/>
      <c r="BN245" s="101"/>
      <c r="BO245" s="101"/>
      <c r="BP245" s="101"/>
      <c r="BQ245" s="101"/>
      <c r="BR245" s="101"/>
      <c r="BS245" s="101"/>
      <c r="BT245" s="101"/>
      <c r="BU245" s="101"/>
      <c r="BV245" s="101"/>
      <c r="BW245" s="101"/>
      <c r="BX245" s="101"/>
      <c r="BY245" s="101"/>
      <c r="BZ245" s="101"/>
      <c r="CA245" s="101"/>
      <c r="CB245" s="101"/>
      <c r="CC245" s="101"/>
      <c r="CD245" s="101"/>
      <c r="CE245" s="101"/>
      <c r="CF245" s="101"/>
      <c r="CG245" s="101"/>
      <c r="CH245" s="101"/>
      <c r="CI245" s="101"/>
      <c r="CJ245" s="101"/>
      <c r="CK245" s="101"/>
      <c r="CL245" s="101"/>
      <c r="CM245" s="101"/>
      <c r="CN245" s="101"/>
      <c r="CO245" s="101"/>
      <c r="CP245" s="101"/>
      <c r="CQ245" s="101"/>
      <c r="CR245" s="101"/>
      <c r="CS245" s="101"/>
      <c r="CT245" s="101"/>
      <c r="CU245" s="101"/>
      <c r="CV245" s="101"/>
      <c r="CW245" s="101"/>
      <c r="CX245" s="101"/>
      <c r="CY245" s="101"/>
      <c r="CZ245" s="101"/>
      <c r="DA245" s="101"/>
      <c r="DB245" s="101"/>
      <c r="DC245" s="101"/>
      <c r="DD245" s="101"/>
      <c r="DE245" s="101"/>
      <c r="DF245" s="101"/>
      <c r="DG245" s="101"/>
      <c r="DH245" s="101"/>
      <c r="DI245" s="101"/>
      <c r="DJ245" s="101"/>
      <c r="DK245" s="101"/>
      <c r="DL245" s="101"/>
      <c r="DM245" s="101"/>
      <c r="DN245" s="101"/>
      <c r="DO245" s="101"/>
      <c r="DP245" s="101"/>
      <c r="DQ245" s="101"/>
      <c r="DR245" s="101"/>
      <c r="DS245" s="101"/>
      <c r="DT245" s="101"/>
      <c r="DU245" s="101"/>
      <c r="DV245" s="101"/>
      <c r="DW245" s="101"/>
      <c r="DX245" s="101"/>
      <c r="DY245" s="101"/>
      <c r="DZ245" s="101"/>
      <c r="EA245" s="101"/>
      <c r="EB245" s="101"/>
      <c r="EC245" s="101"/>
      <c r="ED245" s="101"/>
      <c r="EE245" s="101"/>
      <c r="EF245" s="101"/>
      <c r="EG245" s="101"/>
      <c r="EH245" s="101"/>
      <c r="EI245" s="101"/>
      <c r="EJ245" s="101"/>
      <c r="EK245" s="101"/>
      <c r="EL245" s="101"/>
      <c r="EM245" s="101"/>
      <c r="EN245" s="101"/>
      <c r="EO245" s="101"/>
      <c r="EP245" s="101"/>
      <c r="EQ245" s="101"/>
      <c r="ER245" s="101"/>
      <c r="ES245" s="101"/>
      <c r="ET245" s="101"/>
      <c r="EU245" s="101"/>
      <c r="EV245" s="101"/>
      <c r="EW245" s="101"/>
      <c r="EX245" s="101"/>
      <c r="EY245" s="101"/>
      <c r="EZ245" s="101"/>
      <c r="FA245" s="101"/>
      <c r="FB245" s="101"/>
      <c r="FC245" s="101"/>
      <c r="FD245" s="101"/>
      <c r="FE245" s="101"/>
      <c r="FF245" s="101"/>
      <c r="FG245" s="101"/>
      <c r="FH245" s="101"/>
      <c r="FI245" s="101"/>
      <c r="FJ245" s="101"/>
      <c r="FK245" s="101"/>
      <c r="FL245" s="101"/>
      <c r="FM245" s="101"/>
      <c r="FN245" s="101"/>
      <c r="FO245" s="101"/>
      <c r="FP245" s="101"/>
      <c r="FQ245" s="101"/>
      <c r="FR245" s="101"/>
      <c r="FS245" s="101"/>
      <c r="FT245" s="101"/>
      <c r="FU245" s="101"/>
      <c r="FV245" s="101"/>
      <c r="FW245" s="101"/>
      <c r="FX245" s="101"/>
      <c r="FY245" s="101"/>
      <c r="FZ245" s="101"/>
      <c r="GA245" s="101"/>
      <c r="GB245" s="101"/>
      <c r="GC245" s="101"/>
      <c r="GD245" s="101"/>
      <c r="GE245" s="101"/>
      <c r="GF245" s="101"/>
      <c r="GG245" s="101"/>
      <c r="GH245" s="101"/>
      <c r="GI245" s="101"/>
      <c r="GJ245" s="101"/>
      <c r="GK245" s="101"/>
      <c r="GL245" s="101"/>
      <c r="GM245" s="101"/>
      <c r="GN245" s="101"/>
      <c r="GO245" s="101"/>
      <c r="GP245" s="101"/>
      <c r="GQ245" s="101"/>
      <c r="GR245" s="101"/>
      <c r="GS245" s="101"/>
      <c r="GT245" s="101"/>
      <c r="GU245" s="101"/>
      <c r="GV245" s="101"/>
      <c r="GW245" s="101"/>
      <c r="GX245" s="101"/>
      <c r="GY245" s="101"/>
      <c r="GZ245" s="101"/>
    </row>
    <row r="246" spans="1:208" hidden="1" x14ac:dyDescent="0.3">
      <c r="A246" s="72">
        <v>6121</v>
      </c>
      <c r="B246" s="76" t="s">
        <v>76</v>
      </c>
      <c r="C246" s="68" t="s">
        <v>472</v>
      </c>
      <c r="E246" s="68"/>
      <c r="F246" s="75" t="s">
        <v>473</v>
      </c>
      <c r="G246" s="84">
        <v>450000</v>
      </c>
      <c r="H246" s="98"/>
      <c r="AR246" s="102"/>
      <c r="AS246" s="101"/>
      <c r="AT246" s="101"/>
      <c r="AU246" s="101"/>
      <c r="AV246" s="101"/>
      <c r="AW246" s="101"/>
      <c r="AX246" s="101"/>
      <c r="AY246" s="101"/>
      <c r="AZ246" s="101"/>
      <c r="BA246" s="101"/>
      <c r="BB246" s="101"/>
      <c r="BC246" s="101"/>
      <c r="BD246" s="101"/>
      <c r="BE246" s="101"/>
      <c r="BF246" s="101"/>
      <c r="BG246" s="101"/>
      <c r="BH246" s="101"/>
      <c r="BI246" s="101"/>
      <c r="BJ246" s="101"/>
      <c r="BK246" s="101"/>
      <c r="BL246" s="101"/>
      <c r="BM246" s="101"/>
      <c r="BN246" s="101"/>
      <c r="BO246" s="101"/>
      <c r="BP246" s="101"/>
      <c r="BQ246" s="101"/>
      <c r="BR246" s="101"/>
      <c r="BS246" s="101"/>
      <c r="BT246" s="101"/>
      <c r="BU246" s="101"/>
      <c r="BV246" s="101"/>
      <c r="BW246" s="101"/>
      <c r="BX246" s="101"/>
      <c r="BY246" s="101"/>
      <c r="BZ246" s="101"/>
      <c r="CA246" s="101"/>
      <c r="CB246" s="101"/>
      <c r="CC246" s="101"/>
      <c r="CD246" s="101"/>
      <c r="CE246" s="101"/>
      <c r="CF246" s="101"/>
      <c r="CG246" s="101"/>
      <c r="CH246" s="101"/>
      <c r="CI246" s="101"/>
      <c r="CJ246" s="101"/>
      <c r="CK246" s="101"/>
      <c r="CL246" s="101"/>
      <c r="CM246" s="101"/>
      <c r="CN246" s="101"/>
      <c r="CO246" s="101"/>
      <c r="CP246" s="101"/>
      <c r="CQ246" s="101"/>
      <c r="CR246" s="101"/>
      <c r="CS246" s="101"/>
      <c r="CT246" s="101"/>
      <c r="CU246" s="101"/>
      <c r="CV246" s="101"/>
      <c r="CW246" s="101"/>
      <c r="CX246" s="101"/>
      <c r="CY246" s="101"/>
      <c r="CZ246" s="101"/>
      <c r="DA246" s="101"/>
      <c r="DB246" s="101"/>
      <c r="DC246" s="101"/>
      <c r="DD246" s="101"/>
      <c r="DE246" s="101"/>
      <c r="DF246" s="101"/>
      <c r="DG246" s="101"/>
      <c r="DH246" s="101"/>
      <c r="DI246" s="101"/>
      <c r="DJ246" s="101"/>
      <c r="DK246" s="101"/>
      <c r="DL246" s="101"/>
      <c r="DM246" s="101"/>
      <c r="DN246" s="101"/>
      <c r="DO246" s="101"/>
      <c r="DP246" s="101"/>
      <c r="DQ246" s="101"/>
      <c r="DR246" s="101"/>
      <c r="DS246" s="101"/>
      <c r="DT246" s="101"/>
      <c r="DU246" s="101"/>
      <c r="DV246" s="101"/>
      <c r="DW246" s="101"/>
      <c r="DX246" s="101"/>
      <c r="DY246" s="101"/>
      <c r="DZ246" s="101"/>
      <c r="EA246" s="101"/>
      <c r="EB246" s="101"/>
      <c r="EC246" s="101"/>
      <c r="ED246" s="101"/>
      <c r="EE246" s="101"/>
      <c r="EF246" s="101"/>
      <c r="EG246" s="101"/>
      <c r="EH246" s="101"/>
      <c r="EI246" s="101"/>
      <c r="EJ246" s="101"/>
      <c r="EK246" s="101"/>
      <c r="EL246" s="101"/>
      <c r="EM246" s="101"/>
      <c r="EN246" s="101"/>
      <c r="EO246" s="101"/>
      <c r="EP246" s="101"/>
      <c r="EQ246" s="101"/>
      <c r="ER246" s="101"/>
      <c r="ES246" s="101"/>
      <c r="ET246" s="101"/>
      <c r="EU246" s="101"/>
      <c r="EV246" s="101"/>
      <c r="EW246" s="101"/>
      <c r="EX246" s="101"/>
      <c r="EY246" s="101"/>
      <c r="EZ246" s="101"/>
      <c r="FA246" s="101"/>
      <c r="FB246" s="101"/>
      <c r="FC246" s="101"/>
      <c r="FD246" s="101"/>
      <c r="FE246" s="101"/>
      <c r="FF246" s="101"/>
      <c r="FG246" s="101"/>
      <c r="FH246" s="101"/>
      <c r="FI246" s="101"/>
      <c r="FJ246" s="101"/>
      <c r="FK246" s="101"/>
      <c r="FL246" s="101"/>
      <c r="FM246" s="101"/>
      <c r="FN246" s="101"/>
      <c r="FO246" s="101"/>
      <c r="FP246" s="101"/>
      <c r="FQ246" s="101"/>
      <c r="FR246" s="101"/>
      <c r="FS246" s="101"/>
      <c r="FT246" s="101"/>
      <c r="FU246" s="101"/>
      <c r="FV246" s="101"/>
      <c r="FW246" s="101"/>
      <c r="FX246" s="101"/>
      <c r="FY246" s="101"/>
      <c r="FZ246" s="101"/>
      <c r="GA246" s="101"/>
      <c r="GB246" s="101"/>
      <c r="GC246" s="101"/>
      <c r="GD246" s="101"/>
      <c r="GE246" s="101"/>
      <c r="GF246" s="101"/>
      <c r="GG246" s="101"/>
      <c r="GH246" s="101"/>
      <c r="GI246" s="101"/>
      <c r="GJ246" s="101"/>
      <c r="GK246" s="101"/>
      <c r="GL246" s="101"/>
      <c r="GM246" s="101"/>
      <c r="GN246" s="101"/>
      <c r="GO246" s="101"/>
      <c r="GP246" s="101"/>
      <c r="GQ246" s="101"/>
      <c r="GR246" s="101"/>
      <c r="GS246" s="101"/>
      <c r="GT246" s="101"/>
      <c r="GU246" s="101"/>
      <c r="GV246" s="101"/>
      <c r="GW246" s="101"/>
      <c r="GX246" s="101"/>
      <c r="GY246" s="101"/>
      <c r="GZ246" s="101"/>
    </row>
    <row r="247" spans="1:208" ht="52.8" hidden="1" x14ac:dyDescent="0.25">
      <c r="A247" s="72">
        <v>5169</v>
      </c>
      <c r="B247" s="76" t="s">
        <v>818</v>
      </c>
      <c r="C247" s="73" t="s">
        <v>817</v>
      </c>
      <c r="D247" s="72">
        <v>316</v>
      </c>
      <c r="E247" s="73" t="s">
        <v>986</v>
      </c>
      <c r="F247" s="75" t="s">
        <v>985</v>
      </c>
      <c r="G247" s="93">
        <v>440000</v>
      </c>
      <c r="H247" s="98"/>
      <c r="AR247" s="102"/>
      <c r="AS247" s="101"/>
      <c r="AT247" s="101"/>
      <c r="AU247" s="101"/>
      <c r="AV247" s="101"/>
      <c r="AW247" s="101"/>
      <c r="AX247" s="101"/>
      <c r="AY247" s="101"/>
      <c r="AZ247" s="101"/>
      <c r="BA247" s="101"/>
      <c r="BB247" s="101"/>
      <c r="BC247" s="101"/>
      <c r="BD247" s="101"/>
      <c r="BE247" s="101"/>
      <c r="BF247" s="101"/>
      <c r="BG247" s="101"/>
      <c r="BH247" s="101"/>
      <c r="BI247" s="101"/>
      <c r="BJ247" s="101"/>
      <c r="BK247" s="101"/>
      <c r="BL247" s="101"/>
      <c r="BM247" s="101"/>
      <c r="BN247" s="101"/>
      <c r="BO247" s="101"/>
      <c r="BP247" s="101"/>
      <c r="BQ247" s="101"/>
      <c r="BR247" s="101"/>
      <c r="BS247" s="101"/>
      <c r="BT247" s="101"/>
      <c r="BU247" s="101"/>
      <c r="BV247" s="101"/>
      <c r="BW247" s="101"/>
      <c r="BX247" s="101"/>
      <c r="BY247" s="101"/>
      <c r="BZ247" s="101"/>
      <c r="CA247" s="101"/>
      <c r="CB247" s="101"/>
      <c r="CC247" s="101"/>
      <c r="CD247" s="101"/>
      <c r="CE247" s="101"/>
      <c r="CF247" s="101"/>
      <c r="CG247" s="101"/>
      <c r="CH247" s="101"/>
      <c r="CI247" s="101"/>
      <c r="CJ247" s="101"/>
      <c r="CK247" s="101"/>
      <c r="CL247" s="101"/>
      <c r="CM247" s="101"/>
      <c r="CN247" s="101"/>
      <c r="CO247" s="101"/>
      <c r="CP247" s="101"/>
      <c r="CQ247" s="101"/>
      <c r="CR247" s="101"/>
      <c r="CS247" s="101"/>
      <c r="CT247" s="101"/>
      <c r="CU247" s="101"/>
      <c r="CV247" s="101"/>
      <c r="CW247" s="101"/>
      <c r="CX247" s="101"/>
      <c r="CY247" s="101"/>
      <c r="CZ247" s="101"/>
      <c r="DA247" s="101"/>
      <c r="DB247" s="101"/>
      <c r="DC247" s="101"/>
      <c r="DD247" s="101"/>
      <c r="DE247" s="101"/>
      <c r="DF247" s="101"/>
      <c r="DG247" s="101"/>
      <c r="DH247" s="101"/>
      <c r="DI247" s="101"/>
      <c r="DJ247" s="101"/>
      <c r="DK247" s="101"/>
      <c r="DL247" s="101"/>
      <c r="DM247" s="101"/>
      <c r="DN247" s="101"/>
      <c r="DO247" s="101"/>
      <c r="DP247" s="101"/>
      <c r="DQ247" s="101"/>
      <c r="DR247" s="101"/>
      <c r="DS247" s="101"/>
      <c r="DT247" s="101"/>
      <c r="DU247" s="101"/>
      <c r="DV247" s="101"/>
      <c r="DW247" s="101"/>
      <c r="DX247" s="101"/>
      <c r="DY247" s="101"/>
      <c r="DZ247" s="101"/>
      <c r="EA247" s="101"/>
      <c r="EB247" s="101"/>
      <c r="EC247" s="101"/>
      <c r="ED247" s="101"/>
      <c r="EE247" s="101"/>
      <c r="EF247" s="101"/>
      <c r="EG247" s="101"/>
      <c r="EH247" s="101"/>
      <c r="EI247" s="101"/>
      <c r="EJ247" s="101"/>
      <c r="EK247" s="101"/>
      <c r="EL247" s="101"/>
      <c r="EM247" s="101"/>
      <c r="EN247" s="101"/>
      <c r="EO247" s="101"/>
      <c r="EP247" s="101"/>
      <c r="EQ247" s="101"/>
      <c r="ER247" s="101"/>
      <c r="ES247" s="101"/>
      <c r="ET247" s="101"/>
      <c r="EU247" s="101"/>
      <c r="EV247" s="101"/>
      <c r="EW247" s="101"/>
      <c r="EX247" s="101"/>
      <c r="EY247" s="101"/>
      <c r="EZ247" s="101"/>
      <c r="FA247" s="101"/>
      <c r="FB247" s="101"/>
      <c r="FC247" s="101"/>
      <c r="FD247" s="101"/>
      <c r="FE247" s="101"/>
      <c r="FF247" s="101"/>
      <c r="FG247" s="101"/>
      <c r="FH247" s="101"/>
      <c r="FI247" s="101"/>
      <c r="FJ247" s="101"/>
      <c r="FK247" s="101"/>
      <c r="FL247" s="101"/>
      <c r="FM247" s="101"/>
      <c r="FN247" s="101"/>
      <c r="FO247" s="101"/>
      <c r="FP247" s="101"/>
      <c r="FQ247" s="101"/>
      <c r="FR247" s="101"/>
      <c r="FS247" s="101"/>
      <c r="FT247" s="101"/>
      <c r="FU247" s="101"/>
      <c r="FV247" s="101"/>
      <c r="FW247" s="101"/>
      <c r="FX247" s="101"/>
      <c r="FY247" s="101"/>
      <c r="FZ247" s="101"/>
      <c r="GA247" s="101"/>
      <c r="GB247" s="101"/>
      <c r="GC247" s="101"/>
      <c r="GD247" s="101"/>
      <c r="GE247" s="101"/>
      <c r="GF247" s="101"/>
      <c r="GG247" s="101"/>
      <c r="GH247" s="101"/>
      <c r="GI247" s="101"/>
      <c r="GJ247" s="101"/>
      <c r="GK247" s="101"/>
      <c r="GL247" s="101"/>
      <c r="GM247" s="101"/>
      <c r="GN247" s="101"/>
      <c r="GO247" s="101"/>
      <c r="GP247" s="101"/>
      <c r="GQ247" s="101"/>
      <c r="GR247" s="101"/>
      <c r="GS247" s="101"/>
      <c r="GT247" s="101"/>
      <c r="GU247" s="101"/>
      <c r="GV247" s="101"/>
      <c r="GW247" s="101"/>
      <c r="GX247" s="101"/>
      <c r="GY247" s="101"/>
      <c r="GZ247" s="101"/>
    </row>
    <row r="248" spans="1:208" hidden="1" x14ac:dyDescent="0.3">
      <c r="A248" s="72">
        <v>5032</v>
      </c>
      <c r="B248" s="76" t="s">
        <v>703</v>
      </c>
      <c r="C248" s="68" t="s">
        <v>727</v>
      </c>
      <c r="D248" s="72">
        <v>224</v>
      </c>
      <c r="E248" s="68" t="s">
        <v>738</v>
      </c>
      <c r="F248" s="75" t="s">
        <v>740</v>
      </c>
      <c r="G248" s="84">
        <v>439500</v>
      </c>
      <c r="H248" s="98"/>
      <c r="AR248" s="102"/>
      <c r="AS248" s="101"/>
      <c r="AT248" s="101"/>
      <c r="AU248" s="101"/>
      <c r="AV248" s="101"/>
      <c r="AW248" s="101"/>
      <c r="AX248" s="101"/>
      <c r="AY248" s="101"/>
      <c r="AZ248" s="101"/>
      <c r="BA248" s="101"/>
      <c r="BB248" s="101"/>
      <c r="BC248" s="101"/>
      <c r="BD248" s="101"/>
      <c r="BE248" s="101"/>
      <c r="BF248" s="101"/>
      <c r="BG248" s="101"/>
      <c r="BH248" s="101"/>
      <c r="BI248" s="101"/>
      <c r="BJ248" s="101"/>
      <c r="BK248" s="101"/>
      <c r="BL248" s="101"/>
      <c r="BM248" s="101"/>
      <c r="BN248" s="101"/>
      <c r="BO248" s="101"/>
      <c r="BP248" s="101"/>
      <c r="BQ248" s="101"/>
      <c r="BR248" s="101"/>
      <c r="BS248" s="101"/>
      <c r="BT248" s="101"/>
      <c r="BU248" s="101"/>
      <c r="BV248" s="101"/>
      <c r="BW248" s="101"/>
      <c r="BX248" s="101"/>
      <c r="BY248" s="101"/>
      <c r="BZ248" s="101"/>
      <c r="CA248" s="101"/>
      <c r="CB248" s="101"/>
      <c r="CC248" s="101"/>
      <c r="CD248" s="101"/>
      <c r="CE248" s="101"/>
      <c r="CF248" s="101"/>
      <c r="CG248" s="101"/>
      <c r="CH248" s="101"/>
      <c r="CI248" s="101"/>
      <c r="CJ248" s="101"/>
      <c r="CK248" s="101"/>
      <c r="CL248" s="101"/>
      <c r="CM248" s="101"/>
      <c r="CN248" s="101"/>
      <c r="CO248" s="101"/>
      <c r="CP248" s="101"/>
      <c r="CQ248" s="101"/>
      <c r="CR248" s="101"/>
      <c r="CS248" s="101"/>
      <c r="CT248" s="101"/>
      <c r="CU248" s="101"/>
      <c r="CV248" s="101"/>
      <c r="CW248" s="101"/>
      <c r="CX248" s="101"/>
      <c r="CY248" s="101"/>
      <c r="CZ248" s="101"/>
      <c r="DA248" s="101"/>
      <c r="DB248" s="101"/>
      <c r="DC248" s="101"/>
      <c r="DD248" s="101"/>
      <c r="DE248" s="101"/>
      <c r="DF248" s="101"/>
      <c r="DG248" s="101"/>
      <c r="DH248" s="101"/>
      <c r="DI248" s="101"/>
      <c r="DJ248" s="101"/>
      <c r="DK248" s="101"/>
      <c r="DL248" s="101"/>
      <c r="DM248" s="101"/>
      <c r="DN248" s="101"/>
      <c r="DO248" s="101"/>
      <c r="DP248" s="101"/>
      <c r="DQ248" s="101"/>
      <c r="DR248" s="101"/>
      <c r="DS248" s="101"/>
      <c r="DT248" s="101"/>
      <c r="DU248" s="101"/>
      <c r="DV248" s="101"/>
      <c r="DW248" s="101"/>
      <c r="DX248" s="101"/>
      <c r="DY248" s="101"/>
      <c r="DZ248" s="101"/>
      <c r="EA248" s="101"/>
      <c r="EB248" s="101"/>
      <c r="EC248" s="101"/>
      <c r="ED248" s="101"/>
      <c r="EE248" s="101"/>
      <c r="EF248" s="101"/>
      <c r="EG248" s="101"/>
      <c r="EH248" s="101"/>
      <c r="EI248" s="101"/>
      <c r="EJ248" s="101"/>
      <c r="EK248" s="101"/>
      <c r="EL248" s="101"/>
      <c r="EM248" s="101"/>
      <c r="EN248" s="101"/>
      <c r="EO248" s="101"/>
      <c r="EP248" s="101"/>
      <c r="EQ248" s="101"/>
      <c r="ER248" s="101"/>
      <c r="ES248" s="101"/>
      <c r="ET248" s="101"/>
      <c r="EU248" s="101"/>
      <c r="EV248" s="101"/>
      <c r="EW248" s="101"/>
      <c r="EX248" s="101"/>
      <c r="EY248" s="101"/>
      <c r="EZ248" s="101"/>
      <c r="FA248" s="101"/>
      <c r="FB248" s="101"/>
      <c r="FC248" s="101"/>
      <c r="FD248" s="101"/>
      <c r="FE248" s="101"/>
      <c r="FF248" s="101"/>
      <c r="FG248" s="101"/>
      <c r="FH248" s="101"/>
      <c r="FI248" s="101"/>
      <c r="FJ248" s="101"/>
      <c r="FK248" s="101"/>
      <c r="FL248" s="101"/>
      <c r="FM248" s="101"/>
      <c r="FN248" s="101"/>
      <c r="FO248" s="101"/>
      <c r="FP248" s="101"/>
      <c r="FQ248" s="101"/>
      <c r="FR248" s="101"/>
      <c r="FS248" s="101"/>
      <c r="FT248" s="101"/>
      <c r="FU248" s="101"/>
      <c r="FV248" s="101"/>
      <c r="FW248" s="101"/>
      <c r="FX248" s="101"/>
      <c r="FY248" s="101"/>
      <c r="FZ248" s="101"/>
      <c r="GA248" s="101"/>
      <c r="GB248" s="101"/>
      <c r="GC248" s="101"/>
      <c r="GD248" s="101"/>
      <c r="GE248" s="101"/>
      <c r="GF248" s="101"/>
      <c r="GG248" s="101"/>
      <c r="GH248" s="101"/>
      <c r="GI248" s="101"/>
      <c r="GJ248" s="101"/>
      <c r="GK248" s="101"/>
      <c r="GL248" s="101"/>
      <c r="GM248" s="101"/>
      <c r="GN248" s="101"/>
      <c r="GO248" s="101"/>
      <c r="GP248" s="101"/>
      <c r="GQ248" s="101"/>
      <c r="GR248" s="101"/>
      <c r="GS248" s="101"/>
      <c r="GT248" s="101"/>
      <c r="GU248" s="101"/>
      <c r="GV248" s="101"/>
      <c r="GW248" s="101"/>
      <c r="GX248" s="101"/>
      <c r="GY248" s="101"/>
      <c r="GZ248" s="101"/>
    </row>
    <row r="249" spans="1:208" hidden="1" x14ac:dyDescent="0.3">
      <c r="A249" s="72">
        <v>5331</v>
      </c>
      <c r="B249" s="76" t="s">
        <v>1172</v>
      </c>
      <c r="C249" s="68" t="s">
        <v>1171</v>
      </c>
      <c r="D249" s="72">
        <v>912</v>
      </c>
      <c r="E249" s="68" t="s">
        <v>1212</v>
      </c>
      <c r="F249" s="75" t="s">
        <v>1211</v>
      </c>
      <c r="G249" s="84">
        <v>434000</v>
      </c>
      <c r="H249" s="98"/>
      <c r="AR249" s="102"/>
      <c r="AS249" s="101"/>
      <c r="AT249" s="101"/>
      <c r="AU249" s="101"/>
      <c r="AV249" s="101"/>
      <c r="AW249" s="101"/>
      <c r="AX249" s="101"/>
      <c r="AY249" s="101"/>
      <c r="AZ249" s="101"/>
      <c r="BA249" s="101"/>
      <c r="BB249" s="101"/>
      <c r="BC249" s="101"/>
      <c r="BD249" s="101"/>
      <c r="BE249" s="101"/>
      <c r="BF249" s="101"/>
      <c r="BG249" s="101"/>
      <c r="BH249" s="101"/>
      <c r="BI249" s="101"/>
      <c r="BJ249" s="101"/>
      <c r="BK249" s="101"/>
      <c r="BL249" s="101"/>
      <c r="BM249" s="101"/>
      <c r="BN249" s="101"/>
      <c r="BO249" s="101"/>
      <c r="BP249" s="101"/>
      <c r="BQ249" s="101"/>
      <c r="BR249" s="101"/>
      <c r="BS249" s="101"/>
      <c r="BT249" s="101"/>
      <c r="BU249" s="101"/>
      <c r="BV249" s="101"/>
      <c r="BW249" s="101"/>
      <c r="BX249" s="101"/>
      <c r="BY249" s="101"/>
      <c r="BZ249" s="101"/>
      <c r="CA249" s="101"/>
      <c r="CB249" s="101"/>
      <c r="CC249" s="101"/>
      <c r="CD249" s="101"/>
      <c r="CE249" s="101"/>
      <c r="CF249" s="101"/>
      <c r="CG249" s="101"/>
      <c r="CH249" s="101"/>
      <c r="CI249" s="101"/>
      <c r="CJ249" s="101"/>
      <c r="CK249" s="101"/>
      <c r="CL249" s="101"/>
      <c r="CM249" s="101"/>
      <c r="CN249" s="101"/>
      <c r="CO249" s="101"/>
      <c r="CP249" s="101"/>
      <c r="CQ249" s="101"/>
      <c r="CR249" s="101"/>
      <c r="CS249" s="101"/>
      <c r="CT249" s="101"/>
      <c r="CU249" s="101"/>
      <c r="CV249" s="101"/>
      <c r="CW249" s="101"/>
      <c r="CX249" s="101"/>
      <c r="CY249" s="101"/>
      <c r="CZ249" s="101"/>
      <c r="DA249" s="101"/>
      <c r="DB249" s="101"/>
      <c r="DC249" s="101"/>
      <c r="DD249" s="101"/>
      <c r="DE249" s="101"/>
      <c r="DF249" s="101"/>
      <c r="DG249" s="101"/>
      <c r="DH249" s="101"/>
      <c r="DI249" s="101"/>
      <c r="DJ249" s="101"/>
      <c r="DK249" s="101"/>
      <c r="DL249" s="101"/>
      <c r="DM249" s="101"/>
      <c r="DN249" s="101"/>
      <c r="DO249" s="101"/>
      <c r="DP249" s="101"/>
      <c r="DQ249" s="101"/>
      <c r="DR249" s="101"/>
      <c r="DS249" s="101"/>
      <c r="DT249" s="101"/>
      <c r="DU249" s="101"/>
      <c r="DV249" s="101"/>
      <c r="DW249" s="101"/>
      <c r="DX249" s="101"/>
      <c r="DY249" s="101"/>
      <c r="DZ249" s="101"/>
      <c r="EA249" s="101"/>
      <c r="EB249" s="101"/>
      <c r="EC249" s="101"/>
      <c r="ED249" s="101"/>
      <c r="EE249" s="101"/>
      <c r="EF249" s="101"/>
      <c r="EG249" s="101"/>
      <c r="EH249" s="101"/>
      <c r="EI249" s="101"/>
      <c r="EJ249" s="101"/>
      <c r="EK249" s="101"/>
      <c r="EL249" s="101"/>
      <c r="EM249" s="101"/>
      <c r="EN249" s="101"/>
      <c r="EO249" s="101"/>
      <c r="EP249" s="101"/>
      <c r="EQ249" s="101"/>
      <c r="ER249" s="101"/>
      <c r="ES249" s="101"/>
      <c r="ET249" s="101"/>
      <c r="EU249" s="101"/>
      <c r="EV249" s="101"/>
      <c r="EW249" s="101"/>
      <c r="EX249" s="101"/>
      <c r="EY249" s="101"/>
      <c r="EZ249" s="101"/>
      <c r="FA249" s="101"/>
      <c r="FB249" s="101"/>
      <c r="FC249" s="101"/>
      <c r="FD249" s="101"/>
      <c r="FE249" s="101"/>
      <c r="FF249" s="101"/>
      <c r="FG249" s="101"/>
      <c r="FH249" s="101"/>
      <c r="FI249" s="101"/>
      <c r="FJ249" s="101"/>
      <c r="FK249" s="101"/>
      <c r="FL249" s="101"/>
      <c r="FM249" s="101"/>
      <c r="FN249" s="101"/>
      <c r="FO249" s="101"/>
      <c r="FP249" s="101"/>
      <c r="FQ249" s="101"/>
      <c r="FR249" s="101"/>
      <c r="FS249" s="101"/>
      <c r="FT249" s="101"/>
      <c r="FU249" s="101"/>
      <c r="FV249" s="101"/>
      <c r="FW249" s="101"/>
      <c r="FX249" s="101"/>
      <c r="FY249" s="101"/>
      <c r="FZ249" s="101"/>
      <c r="GA249" s="101"/>
      <c r="GB249" s="101"/>
      <c r="GC249" s="101"/>
      <c r="GD249" s="101"/>
      <c r="GE249" s="101"/>
      <c r="GF249" s="101"/>
      <c r="GG249" s="101"/>
      <c r="GH249" s="101"/>
      <c r="GI249" s="101"/>
      <c r="GJ249" s="101"/>
      <c r="GK249" s="101"/>
      <c r="GL249" s="101"/>
      <c r="GM249" s="101"/>
      <c r="GN249" s="101"/>
      <c r="GO249" s="101"/>
      <c r="GP249" s="101"/>
      <c r="GQ249" s="101"/>
      <c r="GR249" s="101"/>
      <c r="GS249" s="101"/>
      <c r="GT249" s="101"/>
      <c r="GU249" s="101"/>
      <c r="GV249" s="101"/>
      <c r="GW249" s="101"/>
      <c r="GX249" s="101"/>
      <c r="GY249" s="101"/>
      <c r="GZ249" s="101"/>
    </row>
    <row r="250" spans="1:208" hidden="1" x14ac:dyDescent="0.3">
      <c r="A250" s="72">
        <v>5331</v>
      </c>
      <c r="B250" s="76" t="s">
        <v>1172</v>
      </c>
      <c r="C250" s="68" t="s">
        <v>1171</v>
      </c>
      <c r="D250" s="72">
        <v>911</v>
      </c>
      <c r="E250" s="68" t="s">
        <v>1210</v>
      </c>
      <c r="F250" s="75" t="s">
        <v>1209</v>
      </c>
      <c r="G250" s="84">
        <v>430000</v>
      </c>
      <c r="H250" s="98"/>
      <c r="AR250" s="102"/>
      <c r="AS250" s="101"/>
      <c r="AT250" s="101"/>
      <c r="AU250" s="101"/>
      <c r="AV250" s="101"/>
      <c r="AW250" s="101"/>
      <c r="AX250" s="101"/>
      <c r="AY250" s="101"/>
      <c r="AZ250" s="101"/>
      <c r="BA250" s="101"/>
      <c r="BB250" s="101"/>
      <c r="BC250" s="101"/>
      <c r="BD250" s="101"/>
      <c r="BE250" s="101"/>
      <c r="BF250" s="101"/>
      <c r="BG250" s="101"/>
      <c r="BH250" s="101"/>
      <c r="BI250" s="101"/>
      <c r="BJ250" s="101"/>
      <c r="BK250" s="101"/>
      <c r="BL250" s="101"/>
      <c r="BM250" s="101"/>
      <c r="BN250" s="101"/>
      <c r="BO250" s="101"/>
      <c r="BP250" s="101"/>
      <c r="BQ250" s="101"/>
      <c r="BR250" s="101"/>
      <c r="BS250" s="101"/>
      <c r="BT250" s="101"/>
      <c r="BU250" s="101"/>
      <c r="BV250" s="101"/>
      <c r="BW250" s="101"/>
      <c r="BX250" s="101"/>
      <c r="BY250" s="101"/>
      <c r="BZ250" s="101"/>
      <c r="CA250" s="101"/>
      <c r="CB250" s="101"/>
      <c r="CC250" s="101"/>
      <c r="CD250" s="101"/>
      <c r="CE250" s="101"/>
      <c r="CF250" s="101"/>
      <c r="CG250" s="101"/>
      <c r="CH250" s="101"/>
      <c r="CI250" s="101"/>
      <c r="CJ250" s="101"/>
      <c r="CK250" s="101"/>
      <c r="CL250" s="101"/>
      <c r="CM250" s="101"/>
      <c r="CN250" s="101"/>
      <c r="CO250" s="101"/>
      <c r="CP250" s="101"/>
      <c r="CQ250" s="101"/>
      <c r="CR250" s="101"/>
      <c r="CS250" s="101"/>
      <c r="CT250" s="101"/>
      <c r="CU250" s="101"/>
      <c r="CV250" s="101"/>
      <c r="CW250" s="101"/>
      <c r="CX250" s="101"/>
      <c r="CY250" s="101"/>
      <c r="CZ250" s="101"/>
      <c r="DA250" s="101"/>
      <c r="DB250" s="101"/>
      <c r="DC250" s="101"/>
      <c r="DD250" s="101"/>
      <c r="DE250" s="101"/>
      <c r="DF250" s="101"/>
      <c r="DG250" s="101"/>
      <c r="DH250" s="101"/>
      <c r="DI250" s="101"/>
      <c r="DJ250" s="101"/>
      <c r="DK250" s="101"/>
      <c r="DL250" s="101"/>
      <c r="DM250" s="101"/>
      <c r="DN250" s="101"/>
      <c r="DO250" s="101"/>
      <c r="DP250" s="101"/>
      <c r="DQ250" s="101"/>
      <c r="DR250" s="101"/>
      <c r="DS250" s="101"/>
      <c r="DT250" s="101"/>
      <c r="DU250" s="101"/>
      <c r="DV250" s="101"/>
      <c r="DW250" s="101"/>
      <c r="DX250" s="101"/>
      <c r="DY250" s="101"/>
      <c r="DZ250" s="101"/>
      <c r="EA250" s="101"/>
      <c r="EB250" s="101"/>
      <c r="EC250" s="101"/>
      <c r="ED250" s="101"/>
      <c r="EE250" s="101"/>
      <c r="EF250" s="101"/>
      <c r="EG250" s="101"/>
      <c r="EH250" s="101"/>
      <c r="EI250" s="101"/>
      <c r="EJ250" s="101"/>
      <c r="EK250" s="101"/>
      <c r="EL250" s="101"/>
      <c r="EM250" s="101"/>
      <c r="EN250" s="101"/>
      <c r="EO250" s="101"/>
      <c r="EP250" s="101"/>
      <c r="EQ250" s="101"/>
      <c r="ER250" s="101"/>
      <c r="ES250" s="101"/>
      <c r="ET250" s="101"/>
      <c r="EU250" s="101"/>
      <c r="EV250" s="101"/>
      <c r="EW250" s="101"/>
      <c r="EX250" s="101"/>
      <c r="EY250" s="101"/>
      <c r="EZ250" s="101"/>
      <c r="FA250" s="101"/>
      <c r="FB250" s="101"/>
      <c r="FC250" s="101"/>
      <c r="FD250" s="101"/>
      <c r="FE250" s="101"/>
      <c r="FF250" s="101"/>
      <c r="FG250" s="101"/>
      <c r="FH250" s="101"/>
      <c r="FI250" s="101"/>
      <c r="FJ250" s="101"/>
      <c r="FK250" s="101"/>
      <c r="FL250" s="101"/>
      <c r="FM250" s="101"/>
      <c r="FN250" s="101"/>
      <c r="FO250" s="101"/>
      <c r="FP250" s="101"/>
      <c r="FQ250" s="101"/>
      <c r="FR250" s="101"/>
      <c r="FS250" s="101"/>
      <c r="FT250" s="101"/>
      <c r="FU250" s="101"/>
      <c r="FV250" s="101"/>
      <c r="FW250" s="101"/>
      <c r="FX250" s="101"/>
      <c r="FY250" s="101"/>
      <c r="FZ250" s="101"/>
      <c r="GA250" s="101"/>
      <c r="GB250" s="101"/>
      <c r="GC250" s="101"/>
      <c r="GD250" s="101"/>
      <c r="GE250" s="101"/>
      <c r="GF250" s="101"/>
      <c r="GG250" s="101"/>
      <c r="GH250" s="101"/>
      <c r="GI250" s="101"/>
      <c r="GJ250" s="101"/>
      <c r="GK250" s="101"/>
      <c r="GL250" s="101"/>
      <c r="GM250" s="101"/>
      <c r="GN250" s="101"/>
      <c r="GO250" s="101"/>
      <c r="GP250" s="101"/>
      <c r="GQ250" s="101"/>
      <c r="GR250" s="101"/>
      <c r="GS250" s="101"/>
      <c r="GT250" s="101"/>
      <c r="GU250" s="101"/>
      <c r="GV250" s="101"/>
      <c r="GW250" s="101"/>
      <c r="GX250" s="101"/>
      <c r="GY250" s="101"/>
      <c r="GZ250" s="101"/>
    </row>
    <row r="251" spans="1:208" hidden="1" x14ac:dyDescent="0.3">
      <c r="A251" s="72">
        <v>2111</v>
      </c>
      <c r="B251" s="76" t="s">
        <v>546</v>
      </c>
      <c r="C251" s="69" t="s">
        <v>23</v>
      </c>
      <c r="D251" s="72">
        <v>4755</v>
      </c>
      <c r="E251" s="68" t="s">
        <v>612</v>
      </c>
      <c r="F251" s="75" t="s">
        <v>600</v>
      </c>
      <c r="G251" s="84">
        <v>430000</v>
      </c>
      <c r="H251" s="98"/>
      <c r="AR251" s="102"/>
      <c r="AS251" s="101"/>
      <c r="AT251" s="101"/>
      <c r="AU251" s="101"/>
      <c r="AV251" s="101"/>
      <c r="AW251" s="101"/>
      <c r="AX251" s="101"/>
      <c r="AY251" s="101"/>
      <c r="AZ251" s="101"/>
      <c r="BA251" s="101"/>
      <c r="BB251" s="101"/>
      <c r="BC251" s="101"/>
      <c r="BD251" s="101"/>
      <c r="BE251" s="101"/>
      <c r="BF251" s="101"/>
      <c r="BG251" s="101"/>
      <c r="BH251" s="101"/>
      <c r="BI251" s="101"/>
      <c r="BJ251" s="101"/>
      <c r="BK251" s="101"/>
      <c r="BL251" s="101"/>
      <c r="BM251" s="101"/>
      <c r="BN251" s="101"/>
      <c r="BO251" s="101"/>
      <c r="BP251" s="101"/>
      <c r="BQ251" s="101"/>
      <c r="BR251" s="101"/>
      <c r="BS251" s="101"/>
      <c r="BT251" s="101"/>
      <c r="BU251" s="101"/>
      <c r="BV251" s="101"/>
      <c r="BW251" s="101"/>
      <c r="BX251" s="101"/>
      <c r="BY251" s="101"/>
      <c r="BZ251" s="101"/>
      <c r="CA251" s="101"/>
      <c r="CB251" s="101"/>
      <c r="CC251" s="101"/>
      <c r="CD251" s="101"/>
      <c r="CE251" s="101"/>
      <c r="CF251" s="101"/>
      <c r="CG251" s="101"/>
      <c r="CH251" s="101"/>
      <c r="CI251" s="101"/>
      <c r="CJ251" s="101"/>
      <c r="CK251" s="101"/>
      <c r="CL251" s="101"/>
      <c r="CM251" s="101"/>
      <c r="CN251" s="101"/>
      <c r="CO251" s="101"/>
      <c r="CP251" s="101"/>
      <c r="CQ251" s="101"/>
      <c r="CR251" s="101"/>
      <c r="CS251" s="101"/>
      <c r="CT251" s="101"/>
      <c r="CU251" s="101"/>
      <c r="CV251" s="101"/>
      <c r="CW251" s="101"/>
      <c r="CX251" s="101"/>
      <c r="CY251" s="101"/>
      <c r="CZ251" s="101"/>
      <c r="DA251" s="101"/>
      <c r="DB251" s="101"/>
      <c r="DC251" s="101"/>
      <c r="DD251" s="101"/>
      <c r="DE251" s="101"/>
      <c r="DF251" s="101"/>
      <c r="DG251" s="101"/>
      <c r="DH251" s="101"/>
      <c r="DI251" s="101"/>
      <c r="DJ251" s="101"/>
      <c r="DK251" s="101"/>
      <c r="DL251" s="101"/>
      <c r="DM251" s="101"/>
      <c r="DN251" s="101"/>
      <c r="DO251" s="101"/>
      <c r="DP251" s="101"/>
      <c r="DQ251" s="101"/>
      <c r="DR251" s="101"/>
      <c r="DS251" s="101"/>
      <c r="DT251" s="101"/>
      <c r="DU251" s="101"/>
      <c r="DV251" s="101"/>
      <c r="DW251" s="101"/>
      <c r="DX251" s="101"/>
      <c r="DY251" s="101"/>
      <c r="DZ251" s="101"/>
      <c r="EA251" s="101"/>
      <c r="EB251" s="101"/>
      <c r="EC251" s="101"/>
      <c r="ED251" s="101"/>
      <c r="EE251" s="101"/>
      <c r="EF251" s="101"/>
      <c r="EG251" s="101"/>
      <c r="EH251" s="101"/>
      <c r="EI251" s="101"/>
      <c r="EJ251" s="101"/>
      <c r="EK251" s="101"/>
      <c r="EL251" s="101"/>
      <c r="EM251" s="101"/>
      <c r="EN251" s="101"/>
      <c r="EO251" s="101"/>
      <c r="EP251" s="101"/>
      <c r="EQ251" s="101"/>
      <c r="ER251" s="101"/>
      <c r="ES251" s="101"/>
      <c r="ET251" s="101"/>
      <c r="EU251" s="101"/>
      <c r="EV251" s="101"/>
      <c r="EW251" s="101"/>
      <c r="EX251" s="101"/>
      <c r="EY251" s="101"/>
      <c r="EZ251" s="101"/>
      <c r="FA251" s="101"/>
      <c r="FB251" s="101"/>
      <c r="FC251" s="101"/>
      <c r="FD251" s="101"/>
      <c r="FE251" s="101"/>
      <c r="FF251" s="101"/>
      <c r="FG251" s="101"/>
      <c r="FH251" s="101"/>
      <c r="FI251" s="101"/>
      <c r="FJ251" s="101"/>
      <c r="FK251" s="101"/>
      <c r="FL251" s="101"/>
      <c r="FM251" s="101"/>
      <c r="FN251" s="101"/>
      <c r="FO251" s="101"/>
      <c r="FP251" s="101"/>
      <c r="FQ251" s="101"/>
      <c r="FR251" s="101"/>
      <c r="FS251" s="101"/>
      <c r="FT251" s="101"/>
      <c r="FU251" s="101"/>
      <c r="FV251" s="101"/>
      <c r="FW251" s="101"/>
      <c r="FX251" s="101"/>
      <c r="FY251" s="101"/>
      <c r="FZ251" s="101"/>
      <c r="GA251" s="101"/>
      <c r="GB251" s="101"/>
      <c r="GC251" s="101"/>
      <c r="GD251" s="101"/>
      <c r="GE251" s="101"/>
      <c r="GF251" s="101"/>
      <c r="GG251" s="101"/>
      <c r="GH251" s="101"/>
      <c r="GI251" s="101"/>
      <c r="GJ251" s="101"/>
      <c r="GK251" s="101"/>
      <c r="GL251" s="101"/>
      <c r="GM251" s="101"/>
      <c r="GN251" s="101"/>
      <c r="GO251" s="101"/>
      <c r="GP251" s="101"/>
      <c r="GQ251" s="101"/>
      <c r="GR251" s="101"/>
      <c r="GS251" s="101"/>
      <c r="GT251" s="101"/>
      <c r="GU251" s="101"/>
      <c r="GV251" s="101"/>
      <c r="GW251" s="101"/>
      <c r="GX251" s="101"/>
      <c r="GY251" s="101"/>
      <c r="GZ251" s="101"/>
    </row>
    <row r="252" spans="1:208" hidden="1" x14ac:dyDescent="0.3">
      <c r="A252" s="72">
        <v>5331</v>
      </c>
      <c r="B252" s="76" t="s">
        <v>1172</v>
      </c>
      <c r="C252" s="68" t="s">
        <v>1171</v>
      </c>
      <c r="D252" s="72">
        <v>106</v>
      </c>
      <c r="E252" s="68" t="s">
        <v>1170</v>
      </c>
      <c r="F252" s="75" t="s">
        <v>1169</v>
      </c>
      <c r="G252" s="84">
        <v>420000</v>
      </c>
      <c r="H252" s="98"/>
      <c r="AR252" s="102"/>
      <c r="AS252" s="101"/>
      <c r="AT252" s="101"/>
      <c r="AU252" s="101"/>
      <c r="AV252" s="101"/>
      <c r="AW252" s="101"/>
      <c r="AX252" s="101"/>
      <c r="AY252" s="101"/>
      <c r="AZ252" s="101"/>
      <c r="BA252" s="101"/>
      <c r="BB252" s="101"/>
      <c r="BC252" s="101"/>
      <c r="BD252" s="101"/>
      <c r="BE252" s="101"/>
      <c r="BF252" s="101"/>
      <c r="BG252" s="101"/>
      <c r="BH252" s="101"/>
      <c r="BI252" s="101"/>
      <c r="BJ252" s="101"/>
      <c r="BK252" s="101"/>
      <c r="BL252" s="101"/>
      <c r="BM252" s="101"/>
      <c r="BN252" s="101"/>
      <c r="BO252" s="101"/>
      <c r="BP252" s="101"/>
      <c r="BQ252" s="101"/>
      <c r="BR252" s="101"/>
      <c r="BS252" s="101"/>
      <c r="BT252" s="101"/>
      <c r="BU252" s="101"/>
      <c r="BV252" s="101"/>
      <c r="BW252" s="101"/>
      <c r="BX252" s="101"/>
      <c r="BY252" s="101"/>
      <c r="BZ252" s="101"/>
      <c r="CA252" s="101"/>
      <c r="CB252" s="101"/>
      <c r="CC252" s="101"/>
      <c r="CD252" s="101"/>
      <c r="CE252" s="101"/>
      <c r="CF252" s="101"/>
      <c r="CG252" s="101"/>
      <c r="CH252" s="101"/>
      <c r="CI252" s="101"/>
      <c r="CJ252" s="101"/>
      <c r="CK252" s="101"/>
      <c r="CL252" s="101"/>
      <c r="CM252" s="101"/>
      <c r="CN252" s="101"/>
      <c r="CO252" s="101"/>
      <c r="CP252" s="101"/>
      <c r="CQ252" s="101"/>
      <c r="CR252" s="101"/>
      <c r="CS252" s="101"/>
      <c r="CT252" s="101"/>
      <c r="CU252" s="101"/>
      <c r="CV252" s="101"/>
      <c r="CW252" s="101"/>
      <c r="CX252" s="101"/>
      <c r="CY252" s="101"/>
      <c r="CZ252" s="101"/>
      <c r="DA252" s="101"/>
      <c r="DB252" s="101"/>
      <c r="DC252" s="101"/>
      <c r="DD252" s="101"/>
      <c r="DE252" s="101"/>
      <c r="DF252" s="101"/>
      <c r="DG252" s="101"/>
      <c r="DH252" s="101"/>
      <c r="DI252" s="101"/>
      <c r="DJ252" s="101"/>
      <c r="DK252" s="101"/>
      <c r="DL252" s="101"/>
      <c r="DM252" s="101"/>
      <c r="DN252" s="101"/>
      <c r="DO252" s="101"/>
      <c r="DP252" s="101"/>
      <c r="DQ252" s="101"/>
      <c r="DR252" s="101"/>
      <c r="DS252" s="101"/>
      <c r="DT252" s="101"/>
      <c r="DU252" s="101"/>
      <c r="DV252" s="101"/>
      <c r="DW252" s="101"/>
      <c r="DX252" s="101"/>
      <c r="DY252" s="101"/>
      <c r="DZ252" s="101"/>
      <c r="EA252" s="101"/>
      <c r="EB252" s="101"/>
      <c r="EC252" s="101"/>
      <c r="ED252" s="101"/>
      <c r="EE252" s="101"/>
      <c r="EF252" s="101"/>
      <c r="EG252" s="101"/>
      <c r="EH252" s="101"/>
      <c r="EI252" s="101"/>
      <c r="EJ252" s="101"/>
      <c r="EK252" s="101"/>
      <c r="EL252" s="101"/>
      <c r="EM252" s="101"/>
      <c r="EN252" s="101"/>
      <c r="EO252" s="101"/>
      <c r="EP252" s="101"/>
      <c r="EQ252" s="101"/>
      <c r="ER252" s="101"/>
      <c r="ES252" s="101"/>
      <c r="ET252" s="101"/>
      <c r="EU252" s="101"/>
      <c r="EV252" s="101"/>
      <c r="EW252" s="101"/>
      <c r="EX252" s="101"/>
      <c r="EY252" s="101"/>
      <c r="EZ252" s="101"/>
      <c r="FA252" s="101"/>
      <c r="FB252" s="101"/>
      <c r="FC252" s="101"/>
      <c r="FD252" s="101"/>
      <c r="FE252" s="101"/>
      <c r="FF252" s="101"/>
      <c r="FG252" s="101"/>
      <c r="FH252" s="101"/>
      <c r="FI252" s="101"/>
      <c r="FJ252" s="101"/>
      <c r="FK252" s="101"/>
      <c r="FL252" s="101"/>
      <c r="FM252" s="101"/>
      <c r="FN252" s="101"/>
      <c r="FO252" s="101"/>
      <c r="FP252" s="101"/>
      <c r="FQ252" s="101"/>
      <c r="FR252" s="101"/>
      <c r="FS252" s="101"/>
      <c r="FT252" s="101"/>
      <c r="FU252" s="101"/>
      <c r="FV252" s="101"/>
      <c r="FW252" s="101"/>
      <c r="FX252" s="101"/>
      <c r="FY252" s="101"/>
      <c r="FZ252" s="101"/>
      <c r="GA252" s="101"/>
      <c r="GB252" s="101"/>
      <c r="GC252" s="101"/>
      <c r="GD252" s="101"/>
      <c r="GE252" s="101"/>
      <c r="GF252" s="101"/>
      <c r="GG252" s="101"/>
      <c r="GH252" s="101"/>
      <c r="GI252" s="101"/>
      <c r="GJ252" s="101"/>
      <c r="GK252" s="101"/>
      <c r="GL252" s="101"/>
      <c r="GM252" s="101"/>
      <c r="GN252" s="101"/>
      <c r="GO252" s="101"/>
      <c r="GP252" s="101"/>
      <c r="GQ252" s="101"/>
      <c r="GR252" s="101"/>
      <c r="GS252" s="101"/>
      <c r="GT252" s="101"/>
      <c r="GU252" s="101"/>
      <c r="GV252" s="101"/>
      <c r="GW252" s="101"/>
      <c r="GX252" s="101"/>
      <c r="GY252" s="101"/>
      <c r="GZ252" s="101"/>
    </row>
    <row r="253" spans="1:208" hidden="1" x14ac:dyDescent="0.3">
      <c r="A253" s="72">
        <v>2111</v>
      </c>
      <c r="B253" s="76" t="s">
        <v>546</v>
      </c>
      <c r="C253" s="69" t="s">
        <v>23</v>
      </c>
      <c r="D253" s="72">
        <v>4753</v>
      </c>
      <c r="E253" s="68" t="s">
        <v>610</v>
      </c>
      <c r="F253" s="75" t="s">
        <v>600</v>
      </c>
      <c r="G253" s="84">
        <v>420000</v>
      </c>
      <c r="H253" s="98"/>
      <c r="AR253" s="102"/>
      <c r="AS253" s="101"/>
      <c r="AT253" s="101"/>
      <c r="AU253" s="101"/>
      <c r="AV253" s="101"/>
      <c r="AW253" s="101"/>
      <c r="AX253" s="101"/>
      <c r="AY253" s="101"/>
      <c r="AZ253" s="101"/>
      <c r="BA253" s="101"/>
      <c r="BB253" s="101"/>
      <c r="BC253" s="101"/>
      <c r="BD253" s="101"/>
      <c r="BE253" s="101"/>
      <c r="BF253" s="101"/>
      <c r="BG253" s="101"/>
      <c r="BH253" s="101"/>
      <c r="BI253" s="101"/>
      <c r="BJ253" s="101"/>
      <c r="BK253" s="101"/>
      <c r="BL253" s="101"/>
      <c r="BM253" s="101"/>
      <c r="BN253" s="101"/>
      <c r="BO253" s="101"/>
      <c r="BP253" s="101"/>
      <c r="BQ253" s="101"/>
      <c r="BR253" s="101"/>
      <c r="BS253" s="101"/>
      <c r="BT253" s="101"/>
      <c r="BU253" s="101"/>
      <c r="BV253" s="101"/>
      <c r="BW253" s="101"/>
      <c r="BX253" s="101"/>
      <c r="BY253" s="101"/>
      <c r="BZ253" s="101"/>
      <c r="CA253" s="101"/>
      <c r="CB253" s="101"/>
      <c r="CC253" s="101"/>
      <c r="CD253" s="101"/>
      <c r="CE253" s="101"/>
      <c r="CF253" s="101"/>
      <c r="CG253" s="101"/>
      <c r="CH253" s="101"/>
      <c r="CI253" s="101"/>
      <c r="CJ253" s="101"/>
      <c r="CK253" s="101"/>
      <c r="CL253" s="101"/>
      <c r="CM253" s="101"/>
      <c r="CN253" s="101"/>
      <c r="CO253" s="101"/>
      <c r="CP253" s="101"/>
      <c r="CQ253" s="101"/>
      <c r="CR253" s="101"/>
      <c r="CS253" s="101"/>
      <c r="CT253" s="101"/>
      <c r="CU253" s="101"/>
      <c r="CV253" s="101"/>
      <c r="CW253" s="101"/>
      <c r="CX253" s="101"/>
      <c r="CY253" s="101"/>
      <c r="CZ253" s="101"/>
      <c r="DA253" s="101"/>
      <c r="DB253" s="101"/>
      <c r="DC253" s="101"/>
      <c r="DD253" s="101"/>
      <c r="DE253" s="101"/>
      <c r="DF253" s="101"/>
      <c r="DG253" s="101"/>
      <c r="DH253" s="101"/>
      <c r="DI253" s="101"/>
      <c r="DJ253" s="101"/>
      <c r="DK253" s="101"/>
      <c r="DL253" s="101"/>
      <c r="DM253" s="101"/>
      <c r="DN253" s="101"/>
      <c r="DO253" s="101"/>
      <c r="DP253" s="101"/>
      <c r="DQ253" s="101"/>
      <c r="DR253" s="101"/>
      <c r="DS253" s="101"/>
      <c r="DT253" s="101"/>
      <c r="DU253" s="101"/>
      <c r="DV253" s="101"/>
      <c r="DW253" s="101"/>
      <c r="DX253" s="101"/>
      <c r="DY253" s="101"/>
      <c r="DZ253" s="101"/>
      <c r="EA253" s="101"/>
      <c r="EB253" s="101"/>
      <c r="EC253" s="101"/>
      <c r="ED253" s="101"/>
      <c r="EE253" s="101"/>
      <c r="EF253" s="101"/>
      <c r="EG253" s="101"/>
      <c r="EH253" s="101"/>
      <c r="EI253" s="101"/>
      <c r="EJ253" s="101"/>
      <c r="EK253" s="101"/>
      <c r="EL253" s="101"/>
      <c r="EM253" s="101"/>
      <c r="EN253" s="101"/>
      <c r="EO253" s="101"/>
      <c r="EP253" s="101"/>
      <c r="EQ253" s="101"/>
      <c r="ER253" s="101"/>
      <c r="ES253" s="101"/>
      <c r="ET253" s="101"/>
      <c r="EU253" s="101"/>
      <c r="EV253" s="101"/>
      <c r="EW253" s="101"/>
      <c r="EX253" s="101"/>
      <c r="EY253" s="101"/>
      <c r="EZ253" s="101"/>
      <c r="FA253" s="101"/>
      <c r="FB253" s="101"/>
      <c r="FC253" s="101"/>
      <c r="FD253" s="101"/>
      <c r="FE253" s="101"/>
      <c r="FF253" s="101"/>
      <c r="FG253" s="101"/>
      <c r="FH253" s="101"/>
      <c r="FI253" s="101"/>
      <c r="FJ253" s="101"/>
      <c r="FK253" s="101"/>
      <c r="FL253" s="101"/>
      <c r="FM253" s="101"/>
      <c r="FN253" s="101"/>
      <c r="FO253" s="101"/>
      <c r="FP253" s="101"/>
      <c r="FQ253" s="101"/>
      <c r="FR253" s="101"/>
      <c r="FS253" s="101"/>
      <c r="FT253" s="101"/>
      <c r="FU253" s="101"/>
      <c r="FV253" s="101"/>
      <c r="FW253" s="101"/>
      <c r="FX253" s="101"/>
      <c r="FY253" s="101"/>
      <c r="FZ253" s="101"/>
      <c r="GA253" s="101"/>
      <c r="GB253" s="101"/>
      <c r="GC253" s="101"/>
      <c r="GD253" s="101"/>
      <c r="GE253" s="101"/>
      <c r="GF253" s="101"/>
      <c r="GG253" s="101"/>
      <c r="GH253" s="101"/>
      <c r="GI253" s="101"/>
      <c r="GJ253" s="101"/>
      <c r="GK253" s="101"/>
      <c r="GL253" s="101"/>
      <c r="GM253" s="101"/>
      <c r="GN253" s="101"/>
      <c r="GO253" s="101"/>
      <c r="GP253" s="101"/>
      <c r="GQ253" s="101"/>
      <c r="GR253" s="101"/>
      <c r="GS253" s="101"/>
      <c r="GT253" s="101"/>
      <c r="GU253" s="101"/>
      <c r="GV253" s="101"/>
      <c r="GW253" s="101"/>
      <c r="GX253" s="101"/>
      <c r="GY253" s="101"/>
      <c r="GZ253" s="101"/>
    </row>
    <row r="254" spans="1:208" hidden="1" x14ac:dyDescent="0.3">
      <c r="A254" s="72">
        <v>1345</v>
      </c>
      <c r="B254" s="76" t="s">
        <v>546</v>
      </c>
      <c r="C254" s="69" t="s">
        <v>22</v>
      </c>
      <c r="D254" s="72">
        <v>41</v>
      </c>
      <c r="E254" s="68" t="s">
        <v>562</v>
      </c>
      <c r="F254" s="75" t="s">
        <v>562</v>
      </c>
      <c r="G254" s="84">
        <v>420000</v>
      </c>
      <c r="H254" s="98"/>
      <c r="AR254" s="102"/>
      <c r="AS254" s="101"/>
      <c r="AT254" s="101"/>
      <c r="AU254" s="101"/>
      <c r="AV254" s="101"/>
      <c r="AW254" s="101"/>
      <c r="AX254" s="101"/>
      <c r="AY254" s="101"/>
      <c r="AZ254" s="101"/>
      <c r="BA254" s="101"/>
      <c r="BB254" s="101"/>
      <c r="BC254" s="101"/>
      <c r="BD254" s="101"/>
      <c r="BE254" s="101"/>
      <c r="BF254" s="101"/>
      <c r="BG254" s="101"/>
      <c r="BH254" s="101"/>
      <c r="BI254" s="101"/>
      <c r="BJ254" s="101"/>
      <c r="BK254" s="101"/>
      <c r="BL254" s="101"/>
      <c r="BM254" s="101"/>
      <c r="BN254" s="101"/>
      <c r="BO254" s="101"/>
      <c r="BP254" s="101"/>
      <c r="BQ254" s="101"/>
      <c r="BR254" s="101"/>
      <c r="BS254" s="101"/>
      <c r="BT254" s="101"/>
      <c r="BU254" s="101"/>
      <c r="BV254" s="101"/>
      <c r="BW254" s="101"/>
      <c r="BX254" s="101"/>
      <c r="BY254" s="101"/>
      <c r="BZ254" s="101"/>
      <c r="CA254" s="101"/>
      <c r="CB254" s="101"/>
      <c r="CC254" s="101"/>
      <c r="CD254" s="101"/>
      <c r="CE254" s="101"/>
      <c r="CF254" s="101"/>
      <c r="CG254" s="101"/>
      <c r="CH254" s="101"/>
      <c r="CI254" s="101"/>
      <c r="CJ254" s="101"/>
      <c r="CK254" s="101"/>
      <c r="CL254" s="101"/>
      <c r="CM254" s="101"/>
      <c r="CN254" s="101"/>
      <c r="CO254" s="101"/>
      <c r="CP254" s="101"/>
      <c r="CQ254" s="101"/>
      <c r="CR254" s="101"/>
      <c r="CS254" s="101"/>
      <c r="CT254" s="101"/>
      <c r="CU254" s="101"/>
      <c r="CV254" s="101"/>
      <c r="CW254" s="101"/>
      <c r="CX254" s="101"/>
      <c r="CY254" s="101"/>
      <c r="CZ254" s="101"/>
      <c r="DA254" s="101"/>
      <c r="DB254" s="101"/>
      <c r="DC254" s="101"/>
      <c r="DD254" s="101"/>
      <c r="DE254" s="101"/>
      <c r="DF254" s="101"/>
      <c r="DG254" s="101"/>
      <c r="DH254" s="101"/>
      <c r="DI254" s="101"/>
      <c r="DJ254" s="101"/>
      <c r="DK254" s="101"/>
      <c r="DL254" s="101"/>
      <c r="DM254" s="101"/>
      <c r="DN254" s="101"/>
      <c r="DO254" s="101"/>
      <c r="DP254" s="101"/>
      <c r="DQ254" s="101"/>
      <c r="DR254" s="101"/>
      <c r="DS254" s="101"/>
      <c r="DT254" s="101"/>
      <c r="DU254" s="101"/>
      <c r="DV254" s="101"/>
      <c r="DW254" s="101"/>
      <c r="DX254" s="101"/>
      <c r="DY254" s="101"/>
      <c r="DZ254" s="101"/>
      <c r="EA254" s="101"/>
      <c r="EB254" s="101"/>
      <c r="EC254" s="101"/>
      <c r="ED254" s="101"/>
      <c r="EE254" s="101"/>
      <c r="EF254" s="101"/>
      <c r="EG254" s="101"/>
      <c r="EH254" s="101"/>
      <c r="EI254" s="101"/>
      <c r="EJ254" s="101"/>
      <c r="EK254" s="101"/>
      <c r="EL254" s="101"/>
      <c r="EM254" s="101"/>
      <c r="EN254" s="101"/>
      <c r="EO254" s="101"/>
      <c r="EP254" s="101"/>
      <c r="EQ254" s="101"/>
      <c r="ER254" s="101"/>
      <c r="ES254" s="101"/>
      <c r="ET254" s="101"/>
      <c r="EU254" s="101"/>
      <c r="EV254" s="101"/>
      <c r="EW254" s="101"/>
      <c r="EX254" s="101"/>
      <c r="EY254" s="101"/>
      <c r="EZ254" s="101"/>
      <c r="FA254" s="101"/>
      <c r="FB254" s="101"/>
      <c r="FC254" s="101"/>
      <c r="FD254" s="101"/>
      <c r="FE254" s="101"/>
      <c r="FF254" s="101"/>
      <c r="FG254" s="101"/>
      <c r="FH254" s="101"/>
      <c r="FI254" s="101"/>
      <c r="FJ254" s="101"/>
      <c r="FK254" s="101"/>
      <c r="FL254" s="101"/>
      <c r="FM254" s="101"/>
      <c r="FN254" s="101"/>
      <c r="FO254" s="101"/>
      <c r="FP254" s="101"/>
      <c r="FQ254" s="101"/>
      <c r="FR254" s="101"/>
      <c r="FS254" s="101"/>
      <c r="FT254" s="101"/>
      <c r="FU254" s="101"/>
      <c r="FV254" s="101"/>
      <c r="FW254" s="101"/>
      <c r="FX254" s="101"/>
      <c r="FY254" s="101"/>
      <c r="FZ254" s="101"/>
      <c r="GA254" s="101"/>
      <c r="GB254" s="101"/>
      <c r="GC254" s="101"/>
      <c r="GD254" s="101"/>
      <c r="GE254" s="101"/>
      <c r="GF254" s="101"/>
      <c r="GG254" s="101"/>
      <c r="GH254" s="101"/>
      <c r="GI254" s="101"/>
      <c r="GJ254" s="101"/>
      <c r="GK254" s="101"/>
      <c r="GL254" s="101"/>
      <c r="GM254" s="101"/>
      <c r="GN254" s="101"/>
      <c r="GO254" s="101"/>
      <c r="GP254" s="101"/>
      <c r="GQ254" s="101"/>
      <c r="GR254" s="101"/>
      <c r="GS254" s="101"/>
      <c r="GT254" s="101"/>
      <c r="GU254" s="101"/>
      <c r="GV254" s="101"/>
      <c r="GW254" s="101"/>
      <c r="GX254" s="101"/>
      <c r="GY254" s="101"/>
      <c r="GZ254" s="101"/>
    </row>
    <row r="255" spans="1:208" hidden="1" x14ac:dyDescent="0.3">
      <c r="A255" s="72">
        <v>5331</v>
      </c>
      <c r="B255" s="76" t="s">
        <v>1172</v>
      </c>
      <c r="C255" s="69" t="s">
        <v>1171</v>
      </c>
      <c r="D255" s="72">
        <v>110</v>
      </c>
      <c r="E255" s="68" t="s">
        <v>1178</v>
      </c>
      <c r="F255" s="75" t="s">
        <v>1177</v>
      </c>
      <c r="G255" s="84">
        <v>416000</v>
      </c>
      <c r="H255" s="98"/>
      <c r="AR255" s="102"/>
      <c r="AS255" s="101"/>
      <c r="AT255" s="101"/>
      <c r="AU255" s="101"/>
      <c r="AV255" s="101"/>
      <c r="AW255" s="101"/>
      <c r="AX255" s="101"/>
      <c r="AY255" s="101"/>
      <c r="AZ255" s="101"/>
      <c r="BA255" s="101"/>
      <c r="BB255" s="101"/>
      <c r="BC255" s="101"/>
      <c r="BD255" s="101"/>
      <c r="BE255" s="101"/>
      <c r="BF255" s="101"/>
      <c r="BG255" s="101"/>
      <c r="BH255" s="101"/>
      <c r="BI255" s="101"/>
      <c r="BJ255" s="101"/>
      <c r="BK255" s="101"/>
      <c r="BL255" s="101"/>
      <c r="BM255" s="101"/>
      <c r="BN255" s="101"/>
      <c r="BO255" s="101"/>
      <c r="BP255" s="101"/>
      <c r="BQ255" s="101"/>
      <c r="BR255" s="101"/>
      <c r="BS255" s="101"/>
      <c r="BT255" s="101"/>
      <c r="BU255" s="101"/>
      <c r="BV255" s="101"/>
      <c r="BW255" s="101"/>
      <c r="BX255" s="101"/>
      <c r="BY255" s="101"/>
      <c r="BZ255" s="101"/>
      <c r="CA255" s="101"/>
      <c r="CB255" s="101"/>
      <c r="CC255" s="101"/>
      <c r="CD255" s="101"/>
      <c r="CE255" s="101"/>
      <c r="CF255" s="101"/>
      <c r="CG255" s="101"/>
      <c r="CH255" s="101"/>
      <c r="CI255" s="101"/>
      <c r="CJ255" s="101"/>
      <c r="CK255" s="101"/>
      <c r="CL255" s="101"/>
      <c r="CM255" s="101"/>
      <c r="CN255" s="101"/>
      <c r="CO255" s="101"/>
      <c r="CP255" s="101"/>
      <c r="CQ255" s="101"/>
      <c r="CR255" s="101"/>
      <c r="CS255" s="101"/>
      <c r="CT255" s="101"/>
      <c r="CU255" s="101"/>
      <c r="CV255" s="101"/>
      <c r="CW255" s="101"/>
      <c r="CX255" s="101"/>
      <c r="CY255" s="101"/>
      <c r="CZ255" s="101"/>
      <c r="DA255" s="101"/>
      <c r="DB255" s="101"/>
      <c r="DC255" s="101"/>
      <c r="DD255" s="101"/>
      <c r="DE255" s="101"/>
      <c r="DF255" s="101"/>
      <c r="DG255" s="101"/>
      <c r="DH255" s="101"/>
      <c r="DI255" s="101"/>
      <c r="DJ255" s="101"/>
      <c r="DK255" s="101"/>
      <c r="DL255" s="101"/>
      <c r="DM255" s="101"/>
      <c r="DN255" s="101"/>
      <c r="DO255" s="101"/>
      <c r="DP255" s="101"/>
      <c r="DQ255" s="101"/>
      <c r="DR255" s="101"/>
      <c r="DS255" s="101"/>
      <c r="DT255" s="101"/>
      <c r="DU255" s="101"/>
      <c r="DV255" s="101"/>
      <c r="DW255" s="101"/>
      <c r="DX255" s="101"/>
      <c r="DY255" s="101"/>
      <c r="DZ255" s="101"/>
      <c r="EA255" s="101"/>
      <c r="EB255" s="101"/>
      <c r="EC255" s="101"/>
      <c r="ED255" s="101"/>
      <c r="EE255" s="101"/>
      <c r="EF255" s="101"/>
      <c r="EG255" s="101"/>
      <c r="EH255" s="101"/>
      <c r="EI255" s="101"/>
      <c r="EJ255" s="101"/>
      <c r="EK255" s="101"/>
      <c r="EL255" s="101"/>
      <c r="EM255" s="101"/>
      <c r="EN255" s="101"/>
      <c r="EO255" s="101"/>
      <c r="EP255" s="101"/>
      <c r="EQ255" s="101"/>
      <c r="ER255" s="101"/>
      <c r="ES255" s="101"/>
      <c r="ET255" s="101"/>
      <c r="EU255" s="101"/>
      <c r="EV255" s="101"/>
      <c r="EW255" s="101"/>
      <c r="EX255" s="101"/>
      <c r="EY255" s="101"/>
      <c r="EZ255" s="101"/>
      <c r="FA255" s="101"/>
      <c r="FB255" s="101"/>
      <c r="FC255" s="101"/>
      <c r="FD255" s="101"/>
      <c r="FE255" s="101"/>
      <c r="FF255" s="101"/>
      <c r="FG255" s="101"/>
      <c r="FH255" s="101"/>
      <c r="FI255" s="101"/>
      <c r="FJ255" s="101"/>
      <c r="FK255" s="101"/>
      <c r="FL255" s="101"/>
      <c r="FM255" s="101"/>
      <c r="FN255" s="101"/>
      <c r="FO255" s="101"/>
      <c r="FP255" s="101"/>
      <c r="FQ255" s="101"/>
      <c r="FR255" s="101"/>
      <c r="FS255" s="101"/>
      <c r="FT255" s="101"/>
      <c r="FU255" s="101"/>
      <c r="FV255" s="101"/>
      <c r="FW255" s="101"/>
      <c r="FX255" s="101"/>
      <c r="FY255" s="101"/>
      <c r="FZ255" s="101"/>
      <c r="GA255" s="101"/>
      <c r="GB255" s="101"/>
      <c r="GC255" s="101"/>
      <c r="GD255" s="101"/>
      <c r="GE255" s="101"/>
      <c r="GF255" s="101"/>
      <c r="GG255" s="101"/>
      <c r="GH255" s="101"/>
      <c r="GI255" s="101"/>
      <c r="GJ255" s="101"/>
      <c r="GK255" s="101"/>
      <c r="GL255" s="101"/>
      <c r="GM255" s="101"/>
      <c r="GN255" s="101"/>
      <c r="GO255" s="101"/>
      <c r="GP255" s="101"/>
      <c r="GQ255" s="101"/>
      <c r="GR255" s="101"/>
      <c r="GS255" s="101"/>
      <c r="GT255" s="101"/>
      <c r="GU255" s="101"/>
      <c r="GV255" s="101"/>
      <c r="GW255" s="101"/>
      <c r="GX255" s="101"/>
      <c r="GY255" s="101"/>
      <c r="GZ255" s="101"/>
    </row>
    <row r="256" spans="1:208" hidden="1" x14ac:dyDescent="0.3">
      <c r="A256" s="72">
        <v>5901</v>
      </c>
      <c r="B256" s="76" t="s">
        <v>546</v>
      </c>
      <c r="C256" s="68" t="s">
        <v>929</v>
      </c>
      <c r="D256" s="72">
        <v>4222</v>
      </c>
      <c r="E256" s="68" t="s">
        <v>1304</v>
      </c>
      <c r="F256" s="75"/>
      <c r="G256" s="84">
        <v>400000</v>
      </c>
      <c r="H256" s="98"/>
      <c r="AR256" s="102"/>
      <c r="AS256" s="101"/>
      <c r="AT256" s="101"/>
      <c r="AU256" s="101"/>
      <c r="AV256" s="101"/>
      <c r="AW256" s="101"/>
      <c r="AX256" s="101"/>
      <c r="AY256" s="101"/>
      <c r="AZ256" s="101"/>
      <c r="BA256" s="101"/>
      <c r="BB256" s="101"/>
      <c r="BC256" s="101"/>
      <c r="BD256" s="101"/>
      <c r="BE256" s="101"/>
      <c r="BF256" s="101"/>
      <c r="BG256" s="101"/>
      <c r="BH256" s="101"/>
      <c r="BI256" s="101"/>
      <c r="BJ256" s="101"/>
      <c r="BK256" s="101"/>
      <c r="BL256" s="101"/>
      <c r="BM256" s="101"/>
      <c r="BN256" s="101"/>
      <c r="BO256" s="101"/>
      <c r="BP256" s="101"/>
      <c r="BQ256" s="101"/>
      <c r="BR256" s="101"/>
      <c r="BS256" s="101"/>
      <c r="BT256" s="101"/>
      <c r="BU256" s="101"/>
      <c r="BV256" s="101"/>
      <c r="BW256" s="101"/>
      <c r="BX256" s="101"/>
      <c r="BY256" s="101"/>
      <c r="BZ256" s="101"/>
      <c r="CA256" s="101"/>
      <c r="CB256" s="101"/>
      <c r="CC256" s="101"/>
      <c r="CD256" s="101"/>
      <c r="CE256" s="101"/>
      <c r="CF256" s="101"/>
      <c r="CG256" s="101"/>
      <c r="CH256" s="101"/>
      <c r="CI256" s="101"/>
      <c r="CJ256" s="101"/>
      <c r="CK256" s="101"/>
      <c r="CL256" s="101"/>
      <c r="CM256" s="101"/>
      <c r="CN256" s="101"/>
      <c r="CO256" s="101"/>
      <c r="CP256" s="101"/>
      <c r="CQ256" s="101"/>
      <c r="CR256" s="101"/>
      <c r="CS256" s="101"/>
      <c r="CT256" s="101"/>
      <c r="CU256" s="101"/>
      <c r="CV256" s="101"/>
      <c r="CW256" s="101"/>
      <c r="CX256" s="101"/>
      <c r="CY256" s="101"/>
      <c r="CZ256" s="101"/>
      <c r="DA256" s="101"/>
      <c r="DB256" s="101"/>
      <c r="DC256" s="101"/>
      <c r="DD256" s="101"/>
      <c r="DE256" s="101"/>
      <c r="DF256" s="101"/>
      <c r="DG256" s="101"/>
      <c r="DH256" s="101"/>
      <c r="DI256" s="101"/>
      <c r="DJ256" s="101"/>
      <c r="DK256" s="101"/>
      <c r="DL256" s="101"/>
      <c r="DM256" s="101"/>
      <c r="DN256" s="101"/>
      <c r="DO256" s="101"/>
      <c r="DP256" s="101"/>
      <c r="DQ256" s="101"/>
      <c r="DR256" s="101"/>
      <c r="DS256" s="101"/>
      <c r="DT256" s="101"/>
      <c r="DU256" s="101"/>
      <c r="DV256" s="101"/>
      <c r="DW256" s="101"/>
      <c r="DX256" s="101"/>
      <c r="DY256" s="101"/>
      <c r="DZ256" s="101"/>
      <c r="EA256" s="101"/>
      <c r="EB256" s="101"/>
      <c r="EC256" s="101"/>
      <c r="ED256" s="101"/>
      <c r="EE256" s="101"/>
      <c r="EF256" s="101"/>
      <c r="EG256" s="101"/>
      <c r="EH256" s="101"/>
      <c r="EI256" s="101"/>
      <c r="EJ256" s="101"/>
      <c r="EK256" s="101"/>
      <c r="EL256" s="101"/>
      <c r="EM256" s="101"/>
      <c r="EN256" s="101"/>
      <c r="EO256" s="101"/>
      <c r="EP256" s="101"/>
      <c r="EQ256" s="101"/>
      <c r="ER256" s="101"/>
      <c r="ES256" s="101"/>
      <c r="ET256" s="101"/>
      <c r="EU256" s="101"/>
      <c r="EV256" s="101"/>
      <c r="EW256" s="101"/>
      <c r="EX256" s="101"/>
      <c r="EY256" s="101"/>
      <c r="EZ256" s="101"/>
      <c r="FA256" s="101"/>
      <c r="FB256" s="101"/>
      <c r="FC256" s="101"/>
      <c r="FD256" s="101"/>
      <c r="FE256" s="101"/>
      <c r="FF256" s="101"/>
      <c r="FG256" s="101"/>
      <c r="FH256" s="101"/>
      <c r="FI256" s="101"/>
      <c r="FJ256" s="101"/>
      <c r="FK256" s="101"/>
      <c r="FL256" s="101"/>
      <c r="FM256" s="101"/>
      <c r="FN256" s="101"/>
      <c r="FO256" s="101"/>
      <c r="FP256" s="101"/>
      <c r="FQ256" s="101"/>
      <c r="FR256" s="101"/>
      <c r="FS256" s="101"/>
      <c r="FT256" s="101"/>
      <c r="FU256" s="101"/>
      <c r="FV256" s="101"/>
      <c r="FW256" s="101"/>
      <c r="FX256" s="101"/>
      <c r="FY256" s="101"/>
      <c r="FZ256" s="101"/>
      <c r="GA256" s="101"/>
      <c r="GB256" s="101"/>
      <c r="GC256" s="101"/>
      <c r="GD256" s="101"/>
      <c r="GE256" s="101"/>
      <c r="GF256" s="101"/>
      <c r="GG256" s="101"/>
      <c r="GH256" s="101"/>
      <c r="GI256" s="101"/>
      <c r="GJ256" s="101"/>
      <c r="GK256" s="101"/>
      <c r="GL256" s="101"/>
      <c r="GM256" s="101"/>
      <c r="GN256" s="101"/>
      <c r="GO256" s="101"/>
      <c r="GP256" s="101"/>
      <c r="GQ256" s="101"/>
      <c r="GR256" s="101"/>
      <c r="GS256" s="101"/>
      <c r="GT256" s="101"/>
      <c r="GU256" s="101"/>
      <c r="GV256" s="101"/>
      <c r="GW256" s="101"/>
      <c r="GX256" s="101"/>
      <c r="GY256" s="101"/>
      <c r="GZ256" s="101"/>
    </row>
    <row r="257" spans="1:208" hidden="1" x14ac:dyDescent="0.3">
      <c r="A257" s="72">
        <v>5901</v>
      </c>
      <c r="B257" s="76" t="s">
        <v>546</v>
      </c>
      <c r="C257" s="68" t="s">
        <v>929</v>
      </c>
      <c r="D257" s="72">
        <v>4215</v>
      </c>
      <c r="E257" s="68" t="s">
        <v>1303</v>
      </c>
      <c r="F257" s="75"/>
      <c r="G257" s="84">
        <v>400000</v>
      </c>
      <c r="H257" s="98"/>
      <c r="AR257" s="102"/>
      <c r="AS257" s="101"/>
      <c r="AT257" s="101"/>
      <c r="AU257" s="101"/>
      <c r="AV257" s="101"/>
      <c r="AW257" s="101"/>
      <c r="AX257" s="101"/>
      <c r="AY257" s="101"/>
      <c r="AZ257" s="101"/>
      <c r="BA257" s="101"/>
      <c r="BB257" s="101"/>
      <c r="BC257" s="101"/>
      <c r="BD257" s="101"/>
      <c r="BE257" s="101"/>
      <c r="BF257" s="101"/>
      <c r="BG257" s="101"/>
      <c r="BH257" s="101"/>
      <c r="BI257" s="101"/>
      <c r="BJ257" s="101"/>
      <c r="BK257" s="101"/>
      <c r="BL257" s="101"/>
      <c r="BM257" s="101"/>
      <c r="BN257" s="101"/>
      <c r="BO257" s="101"/>
      <c r="BP257" s="101"/>
      <c r="BQ257" s="101"/>
      <c r="BR257" s="101"/>
      <c r="BS257" s="101"/>
      <c r="BT257" s="101"/>
      <c r="BU257" s="101"/>
      <c r="BV257" s="101"/>
      <c r="BW257" s="101"/>
      <c r="BX257" s="101"/>
      <c r="BY257" s="101"/>
      <c r="BZ257" s="101"/>
      <c r="CA257" s="101"/>
      <c r="CB257" s="101"/>
      <c r="CC257" s="101"/>
      <c r="CD257" s="101"/>
      <c r="CE257" s="101"/>
      <c r="CF257" s="101"/>
      <c r="CG257" s="101"/>
      <c r="CH257" s="101"/>
      <c r="CI257" s="101"/>
      <c r="CJ257" s="101"/>
      <c r="CK257" s="101"/>
      <c r="CL257" s="101"/>
      <c r="CM257" s="101"/>
      <c r="CN257" s="101"/>
      <c r="CO257" s="101"/>
      <c r="CP257" s="101"/>
      <c r="CQ257" s="101"/>
      <c r="CR257" s="101"/>
      <c r="CS257" s="101"/>
      <c r="CT257" s="101"/>
      <c r="CU257" s="101"/>
      <c r="CV257" s="101"/>
      <c r="CW257" s="101"/>
      <c r="CX257" s="101"/>
      <c r="CY257" s="101"/>
      <c r="CZ257" s="101"/>
      <c r="DA257" s="101"/>
      <c r="DB257" s="101"/>
      <c r="DC257" s="101"/>
      <c r="DD257" s="101"/>
      <c r="DE257" s="101"/>
      <c r="DF257" s="101"/>
      <c r="DG257" s="101"/>
      <c r="DH257" s="101"/>
      <c r="DI257" s="101"/>
      <c r="DJ257" s="101"/>
      <c r="DK257" s="101"/>
      <c r="DL257" s="101"/>
      <c r="DM257" s="101"/>
      <c r="DN257" s="101"/>
      <c r="DO257" s="101"/>
      <c r="DP257" s="101"/>
      <c r="DQ257" s="101"/>
      <c r="DR257" s="101"/>
      <c r="DS257" s="101"/>
      <c r="DT257" s="101"/>
      <c r="DU257" s="101"/>
      <c r="DV257" s="101"/>
      <c r="DW257" s="101"/>
      <c r="DX257" s="101"/>
      <c r="DY257" s="101"/>
      <c r="DZ257" s="101"/>
      <c r="EA257" s="101"/>
      <c r="EB257" s="101"/>
      <c r="EC257" s="101"/>
      <c r="ED257" s="101"/>
      <c r="EE257" s="101"/>
      <c r="EF257" s="101"/>
      <c r="EG257" s="101"/>
      <c r="EH257" s="101"/>
      <c r="EI257" s="101"/>
      <c r="EJ257" s="101"/>
      <c r="EK257" s="101"/>
      <c r="EL257" s="101"/>
      <c r="EM257" s="101"/>
      <c r="EN257" s="101"/>
      <c r="EO257" s="101"/>
      <c r="EP257" s="101"/>
      <c r="EQ257" s="101"/>
      <c r="ER257" s="101"/>
      <c r="ES257" s="101"/>
      <c r="ET257" s="101"/>
      <c r="EU257" s="101"/>
      <c r="EV257" s="101"/>
      <c r="EW257" s="101"/>
      <c r="EX257" s="101"/>
      <c r="EY257" s="101"/>
      <c r="EZ257" s="101"/>
      <c r="FA257" s="101"/>
      <c r="FB257" s="101"/>
      <c r="FC257" s="101"/>
      <c r="FD257" s="101"/>
      <c r="FE257" s="101"/>
      <c r="FF257" s="101"/>
      <c r="FG257" s="101"/>
      <c r="FH257" s="101"/>
      <c r="FI257" s="101"/>
      <c r="FJ257" s="101"/>
      <c r="FK257" s="101"/>
      <c r="FL257" s="101"/>
      <c r="FM257" s="101"/>
      <c r="FN257" s="101"/>
      <c r="FO257" s="101"/>
      <c r="FP257" s="101"/>
      <c r="FQ257" s="101"/>
      <c r="FR257" s="101"/>
      <c r="FS257" s="101"/>
      <c r="FT257" s="101"/>
      <c r="FU257" s="101"/>
      <c r="FV257" s="101"/>
      <c r="FW257" s="101"/>
      <c r="FX257" s="101"/>
      <c r="FY257" s="101"/>
      <c r="FZ257" s="101"/>
      <c r="GA257" s="101"/>
      <c r="GB257" s="101"/>
      <c r="GC257" s="101"/>
      <c r="GD257" s="101"/>
      <c r="GE257" s="101"/>
      <c r="GF257" s="101"/>
      <c r="GG257" s="101"/>
      <c r="GH257" s="101"/>
      <c r="GI257" s="101"/>
      <c r="GJ257" s="101"/>
      <c r="GK257" s="101"/>
      <c r="GL257" s="101"/>
      <c r="GM257" s="101"/>
      <c r="GN257" s="101"/>
      <c r="GO257" s="101"/>
      <c r="GP257" s="101"/>
      <c r="GQ257" s="101"/>
      <c r="GR257" s="101"/>
      <c r="GS257" s="101"/>
      <c r="GT257" s="101"/>
      <c r="GU257" s="101"/>
      <c r="GV257" s="101"/>
      <c r="GW257" s="101"/>
      <c r="GX257" s="101"/>
      <c r="GY257" s="101"/>
      <c r="GZ257" s="101"/>
    </row>
    <row r="258" spans="1:208" hidden="1" x14ac:dyDescent="0.3">
      <c r="A258" s="72">
        <v>5901</v>
      </c>
      <c r="B258" s="76" t="s">
        <v>111</v>
      </c>
      <c r="C258" s="68" t="s">
        <v>834</v>
      </c>
      <c r="D258" s="72">
        <v>3495</v>
      </c>
      <c r="E258" s="69" t="s">
        <v>407</v>
      </c>
      <c r="F258" s="75" t="s">
        <v>1293</v>
      </c>
      <c r="G258" s="84">
        <v>400000</v>
      </c>
      <c r="H258" s="98"/>
      <c r="AR258" s="102"/>
      <c r="AS258" s="101"/>
      <c r="AT258" s="101"/>
      <c r="AU258" s="101"/>
      <c r="AV258" s="101"/>
      <c r="AW258" s="101"/>
      <c r="AX258" s="101"/>
      <c r="AY258" s="101"/>
      <c r="AZ258" s="101"/>
      <c r="BA258" s="101"/>
      <c r="BB258" s="101"/>
      <c r="BC258" s="101"/>
      <c r="BD258" s="101"/>
      <c r="BE258" s="101"/>
      <c r="BF258" s="101"/>
      <c r="BG258" s="101"/>
      <c r="BH258" s="101"/>
      <c r="BI258" s="101"/>
      <c r="BJ258" s="101"/>
      <c r="BK258" s="101"/>
      <c r="BL258" s="101"/>
      <c r="BM258" s="101"/>
      <c r="BN258" s="101"/>
      <c r="BO258" s="101"/>
      <c r="BP258" s="101"/>
      <c r="BQ258" s="101"/>
      <c r="BR258" s="101"/>
      <c r="BS258" s="101"/>
      <c r="BT258" s="101"/>
      <c r="BU258" s="101"/>
      <c r="BV258" s="101"/>
      <c r="BW258" s="101"/>
      <c r="BX258" s="101"/>
      <c r="BY258" s="101"/>
      <c r="BZ258" s="101"/>
      <c r="CA258" s="101"/>
      <c r="CB258" s="101"/>
      <c r="CC258" s="101"/>
      <c r="CD258" s="101"/>
      <c r="CE258" s="101"/>
      <c r="CF258" s="101"/>
      <c r="CG258" s="101"/>
      <c r="CH258" s="101"/>
      <c r="CI258" s="101"/>
      <c r="CJ258" s="101"/>
      <c r="CK258" s="101"/>
      <c r="CL258" s="101"/>
      <c r="CM258" s="101"/>
      <c r="CN258" s="101"/>
      <c r="CO258" s="101"/>
      <c r="CP258" s="101"/>
      <c r="CQ258" s="101"/>
      <c r="CR258" s="101"/>
      <c r="CS258" s="101"/>
      <c r="CT258" s="101"/>
      <c r="CU258" s="101"/>
      <c r="CV258" s="101"/>
      <c r="CW258" s="101"/>
      <c r="CX258" s="101"/>
      <c r="CY258" s="101"/>
      <c r="CZ258" s="101"/>
      <c r="DA258" s="101"/>
      <c r="DB258" s="101"/>
      <c r="DC258" s="101"/>
      <c r="DD258" s="101"/>
      <c r="DE258" s="101"/>
      <c r="DF258" s="101"/>
      <c r="DG258" s="101"/>
      <c r="DH258" s="101"/>
      <c r="DI258" s="101"/>
      <c r="DJ258" s="101"/>
      <c r="DK258" s="101"/>
      <c r="DL258" s="101"/>
      <c r="DM258" s="101"/>
      <c r="DN258" s="101"/>
      <c r="DO258" s="101"/>
      <c r="DP258" s="101"/>
      <c r="DQ258" s="101"/>
      <c r="DR258" s="101"/>
      <c r="DS258" s="101"/>
      <c r="DT258" s="101"/>
      <c r="DU258" s="101"/>
      <c r="DV258" s="101"/>
      <c r="DW258" s="101"/>
      <c r="DX258" s="101"/>
      <c r="DY258" s="101"/>
      <c r="DZ258" s="101"/>
      <c r="EA258" s="101"/>
      <c r="EB258" s="101"/>
      <c r="EC258" s="101"/>
      <c r="ED258" s="101"/>
      <c r="EE258" s="101"/>
      <c r="EF258" s="101"/>
      <c r="EG258" s="101"/>
      <c r="EH258" s="101"/>
      <c r="EI258" s="101"/>
      <c r="EJ258" s="101"/>
      <c r="EK258" s="101"/>
      <c r="EL258" s="101"/>
      <c r="EM258" s="101"/>
      <c r="EN258" s="101"/>
      <c r="EO258" s="101"/>
      <c r="EP258" s="101"/>
      <c r="EQ258" s="101"/>
      <c r="ER258" s="101"/>
      <c r="ES258" s="101"/>
      <c r="ET258" s="101"/>
      <c r="EU258" s="101"/>
      <c r="EV258" s="101"/>
      <c r="EW258" s="101"/>
      <c r="EX258" s="101"/>
      <c r="EY258" s="101"/>
      <c r="EZ258" s="101"/>
      <c r="FA258" s="101"/>
      <c r="FB258" s="101"/>
      <c r="FC258" s="101"/>
      <c r="FD258" s="101"/>
      <c r="FE258" s="101"/>
      <c r="FF258" s="101"/>
      <c r="FG258" s="101"/>
      <c r="FH258" s="101"/>
      <c r="FI258" s="101"/>
      <c r="FJ258" s="101"/>
      <c r="FK258" s="101"/>
      <c r="FL258" s="101"/>
      <c r="FM258" s="101"/>
      <c r="FN258" s="101"/>
      <c r="FO258" s="101"/>
      <c r="FP258" s="101"/>
      <c r="FQ258" s="101"/>
      <c r="FR258" s="101"/>
      <c r="FS258" s="101"/>
      <c r="FT258" s="101"/>
      <c r="FU258" s="101"/>
      <c r="FV258" s="101"/>
      <c r="FW258" s="101"/>
      <c r="FX258" s="101"/>
      <c r="FY258" s="101"/>
      <c r="FZ258" s="101"/>
      <c r="GA258" s="101"/>
      <c r="GB258" s="101"/>
      <c r="GC258" s="101"/>
      <c r="GD258" s="101"/>
      <c r="GE258" s="101"/>
      <c r="GF258" s="101"/>
      <c r="GG258" s="101"/>
      <c r="GH258" s="101"/>
      <c r="GI258" s="101"/>
      <c r="GJ258" s="101"/>
      <c r="GK258" s="101"/>
      <c r="GL258" s="101"/>
      <c r="GM258" s="101"/>
      <c r="GN258" s="101"/>
      <c r="GO258" s="101"/>
      <c r="GP258" s="101"/>
      <c r="GQ258" s="101"/>
      <c r="GR258" s="101"/>
      <c r="GS258" s="101"/>
      <c r="GT258" s="101"/>
      <c r="GU258" s="101"/>
      <c r="GV258" s="101"/>
      <c r="GW258" s="101"/>
      <c r="GX258" s="101"/>
      <c r="GY258" s="101"/>
      <c r="GZ258" s="101"/>
    </row>
    <row r="259" spans="1:208" hidden="1" x14ac:dyDescent="0.3">
      <c r="A259" s="72">
        <v>5331</v>
      </c>
      <c r="B259" s="76" t="s">
        <v>1172</v>
      </c>
      <c r="C259" s="68" t="s">
        <v>1171</v>
      </c>
      <c r="D259" s="72">
        <v>910</v>
      </c>
      <c r="E259" s="68" t="s">
        <v>1208</v>
      </c>
      <c r="F259" s="75" t="s">
        <v>1207</v>
      </c>
      <c r="G259" s="84">
        <v>400000</v>
      </c>
      <c r="H259" s="98"/>
      <c r="AR259" s="102"/>
      <c r="AS259" s="101"/>
      <c r="AT259" s="101"/>
      <c r="AU259" s="101"/>
      <c r="AV259" s="101"/>
      <c r="AW259" s="101"/>
      <c r="AX259" s="101"/>
      <c r="AY259" s="101"/>
      <c r="AZ259" s="101"/>
      <c r="BA259" s="101"/>
      <c r="BB259" s="101"/>
      <c r="BC259" s="101"/>
      <c r="BD259" s="101"/>
      <c r="BE259" s="101"/>
      <c r="BF259" s="101"/>
      <c r="BG259" s="101"/>
      <c r="BH259" s="101"/>
      <c r="BI259" s="101"/>
      <c r="BJ259" s="101"/>
      <c r="BK259" s="101"/>
      <c r="BL259" s="101"/>
      <c r="BM259" s="101"/>
      <c r="BN259" s="101"/>
      <c r="BO259" s="101"/>
      <c r="BP259" s="101"/>
      <c r="BQ259" s="101"/>
      <c r="BR259" s="101"/>
      <c r="BS259" s="101"/>
      <c r="BT259" s="101"/>
      <c r="BU259" s="101"/>
      <c r="BV259" s="101"/>
      <c r="BW259" s="101"/>
      <c r="BX259" s="101"/>
      <c r="BY259" s="101"/>
      <c r="BZ259" s="101"/>
      <c r="CA259" s="101"/>
      <c r="CB259" s="101"/>
      <c r="CC259" s="101"/>
      <c r="CD259" s="101"/>
      <c r="CE259" s="101"/>
      <c r="CF259" s="101"/>
      <c r="CG259" s="101"/>
      <c r="CH259" s="101"/>
      <c r="CI259" s="101"/>
      <c r="CJ259" s="101"/>
      <c r="CK259" s="101"/>
      <c r="CL259" s="101"/>
      <c r="CM259" s="101"/>
      <c r="CN259" s="101"/>
      <c r="CO259" s="101"/>
      <c r="CP259" s="101"/>
      <c r="CQ259" s="101"/>
      <c r="CR259" s="101"/>
      <c r="CS259" s="101"/>
      <c r="CT259" s="101"/>
      <c r="CU259" s="101"/>
      <c r="CV259" s="101"/>
      <c r="CW259" s="101"/>
      <c r="CX259" s="101"/>
      <c r="CY259" s="101"/>
      <c r="CZ259" s="101"/>
      <c r="DA259" s="101"/>
      <c r="DB259" s="101"/>
      <c r="DC259" s="101"/>
      <c r="DD259" s="101"/>
      <c r="DE259" s="101"/>
      <c r="DF259" s="101"/>
      <c r="DG259" s="101"/>
      <c r="DH259" s="101"/>
      <c r="DI259" s="101"/>
      <c r="DJ259" s="101"/>
      <c r="DK259" s="101"/>
      <c r="DL259" s="101"/>
      <c r="DM259" s="101"/>
      <c r="DN259" s="101"/>
      <c r="DO259" s="101"/>
      <c r="DP259" s="101"/>
      <c r="DQ259" s="101"/>
      <c r="DR259" s="101"/>
      <c r="DS259" s="101"/>
      <c r="DT259" s="101"/>
      <c r="DU259" s="101"/>
      <c r="DV259" s="101"/>
      <c r="DW259" s="101"/>
      <c r="DX259" s="101"/>
      <c r="DY259" s="101"/>
      <c r="DZ259" s="101"/>
      <c r="EA259" s="101"/>
      <c r="EB259" s="101"/>
      <c r="EC259" s="101"/>
      <c r="ED259" s="101"/>
      <c r="EE259" s="101"/>
      <c r="EF259" s="101"/>
      <c r="EG259" s="101"/>
      <c r="EH259" s="101"/>
      <c r="EI259" s="101"/>
      <c r="EJ259" s="101"/>
      <c r="EK259" s="101"/>
      <c r="EL259" s="101"/>
      <c r="EM259" s="101"/>
      <c r="EN259" s="101"/>
      <c r="EO259" s="101"/>
      <c r="EP259" s="101"/>
      <c r="EQ259" s="101"/>
      <c r="ER259" s="101"/>
      <c r="ES259" s="101"/>
      <c r="ET259" s="101"/>
      <c r="EU259" s="101"/>
      <c r="EV259" s="101"/>
      <c r="EW259" s="101"/>
      <c r="EX259" s="101"/>
      <c r="EY259" s="101"/>
      <c r="EZ259" s="101"/>
      <c r="FA259" s="101"/>
      <c r="FB259" s="101"/>
      <c r="FC259" s="101"/>
      <c r="FD259" s="101"/>
      <c r="FE259" s="101"/>
      <c r="FF259" s="101"/>
      <c r="FG259" s="101"/>
      <c r="FH259" s="101"/>
      <c r="FI259" s="101"/>
      <c r="FJ259" s="101"/>
      <c r="FK259" s="101"/>
      <c r="FL259" s="101"/>
      <c r="FM259" s="101"/>
      <c r="FN259" s="101"/>
      <c r="FO259" s="101"/>
      <c r="FP259" s="101"/>
      <c r="FQ259" s="101"/>
      <c r="FR259" s="101"/>
      <c r="FS259" s="101"/>
      <c r="FT259" s="101"/>
      <c r="FU259" s="101"/>
      <c r="FV259" s="101"/>
      <c r="FW259" s="101"/>
      <c r="FX259" s="101"/>
      <c r="FY259" s="101"/>
      <c r="FZ259" s="101"/>
      <c r="GA259" s="101"/>
      <c r="GB259" s="101"/>
      <c r="GC259" s="101"/>
      <c r="GD259" s="101"/>
      <c r="GE259" s="101"/>
      <c r="GF259" s="101"/>
      <c r="GG259" s="101"/>
      <c r="GH259" s="101"/>
      <c r="GI259" s="101"/>
      <c r="GJ259" s="101"/>
      <c r="GK259" s="101"/>
      <c r="GL259" s="101"/>
      <c r="GM259" s="101"/>
      <c r="GN259" s="101"/>
      <c r="GO259" s="101"/>
      <c r="GP259" s="101"/>
      <c r="GQ259" s="101"/>
      <c r="GR259" s="101"/>
      <c r="GS259" s="101"/>
      <c r="GT259" s="101"/>
      <c r="GU259" s="101"/>
      <c r="GV259" s="101"/>
      <c r="GW259" s="101"/>
      <c r="GX259" s="101"/>
      <c r="GY259" s="101"/>
      <c r="GZ259" s="101"/>
    </row>
    <row r="260" spans="1:208" hidden="1" x14ac:dyDescent="0.3">
      <c r="A260" s="72">
        <v>6121</v>
      </c>
      <c r="B260" s="76" t="s">
        <v>76</v>
      </c>
      <c r="C260" s="73" t="s">
        <v>475</v>
      </c>
      <c r="D260" s="72">
        <v>3346</v>
      </c>
      <c r="E260" s="68" t="s">
        <v>139</v>
      </c>
      <c r="F260" s="75" t="s">
        <v>476</v>
      </c>
      <c r="G260" s="104">
        <v>400000</v>
      </c>
      <c r="H260" s="98"/>
      <c r="AR260" s="102"/>
      <c r="AS260" s="101"/>
      <c r="AT260" s="101"/>
      <c r="AU260" s="101"/>
      <c r="AV260" s="101"/>
      <c r="AW260" s="101"/>
      <c r="AX260" s="101"/>
      <c r="AY260" s="101"/>
      <c r="AZ260" s="101"/>
      <c r="BA260" s="101"/>
      <c r="BB260" s="101"/>
      <c r="BC260" s="101"/>
      <c r="BD260" s="101"/>
      <c r="BE260" s="101"/>
      <c r="BF260" s="101"/>
      <c r="BG260" s="101"/>
      <c r="BH260" s="101"/>
      <c r="BI260" s="101"/>
      <c r="BJ260" s="101"/>
      <c r="BK260" s="101"/>
      <c r="BL260" s="101"/>
      <c r="BM260" s="101"/>
      <c r="BN260" s="101"/>
      <c r="BO260" s="101"/>
      <c r="BP260" s="101"/>
      <c r="BQ260" s="101"/>
      <c r="BR260" s="101"/>
      <c r="BS260" s="101"/>
      <c r="BT260" s="101"/>
      <c r="BU260" s="101"/>
      <c r="BV260" s="101"/>
      <c r="BW260" s="101"/>
      <c r="BX260" s="101"/>
      <c r="BY260" s="101"/>
      <c r="BZ260" s="101"/>
      <c r="CA260" s="101"/>
      <c r="CB260" s="101"/>
      <c r="CC260" s="101"/>
      <c r="CD260" s="101"/>
      <c r="CE260" s="101"/>
      <c r="CF260" s="101"/>
      <c r="CG260" s="101"/>
      <c r="CH260" s="101"/>
      <c r="CI260" s="101"/>
      <c r="CJ260" s="101"/>
      <c r="CK260" s="101"/>
      <c r="CL260" s="101"/>
      <c r="CM260" s="101"/>
      <c r="CN260" s="101"/>
      <c r="CO260" s="101"/>
      <c r="CP260" s="101"/>
      <c r="CQ260" s="101"/>
      <c r="CR260" s="101"/>
      <c r="CS260" s="101"/>
      <c r="CT260" s="101"/>
      <c r="CU260" s="101"/>
      <c r="CV260" s="101"/>
      <c r="CW260" s="101"/>
      <c r="CX260" s="101"/>
      <c r="CY260" s="101"/>
      <c r="CZ260" s="101"/>
      <c r="DA260" s="101"/>
      <c r="DB260" s="101"/>
      <c r="DC260" s="101"/>
      <c r="DD260" s="101"/>
      <c r="DE260" s="101"/>
      <c r="DF260" s="101"/>
      <c r="DG260" s="101"/>
      <c r="DH260" s="101"/>
      <c r="DI260" s="101"/>
      <c r="DJ260" s="101"/>
      <c r="DK260" s="101"/>
      <c r="DL260" s="101"/>
      <c r="DM260" s="101"/>
      <c r="DN260" s="101"/>
      <c r="DO260" s="101"/>
      <c r="DP260" s="101"/>
      <c r="DQ260" s="101"/>
      <c r="DR260" s="101"/>
      <c r="DS260" s="101"/>
      <c r="DT260" s="101"/>
      <c r="DU260" s="101"/>
      <c r="DV260" s="101"/>
      <c r="DW260" s="101"/>
      <c r="DX260" s="101"/>
      <c r="DY260" s="101"/>
      <c r="DZ260" s="101"/>
      <c r="EA260" s="101"/>
      <c r="EB260" s="101"/>
      <c r="EC260" s="101"/>
      <c r="ED260" s="101"/>
      <c r="EE260" s="101"/>
      <c r="EF260" s="101"/>
      <c r="EG260" s="101"/>
      <c r="EH260" s="101"/>
      <c r="EI260" s="101"/>
      <c r="EJ260" s="101"/>
      <c r="EK260" s="101"/>
      <c r="EL260" s="101"/>
      <c r="EM260" s="101"/>
      <c r="EN260" s="101"/>
      <c r="EO260" s="101"/>
      <c r="EP260" s="101"/>
      <c r="EQ260" s="101"/>
      <c r="ER260" s="101"/>
      <c r="ES260" s="101"/>
      <c r="ET260" s="101"/>
      <c r="EU260" s="101"/>
      <c r="EV260" s="101"/>
      <c r="EW260" s="101"/>
      <c r="EX260" s="101"/>
      <c r="EY260" s="101"/>
      <c r="EZ260" s="101"/>
      <c r="FA260" s="101"/>
      <c r="FB260" s="101"/>
      <c r="FC260" s="101"/>
      <c r="FD260" s="101"/>
      <c r="FE260" s="101"/>
      <c r="FF260" s="101"/>
      <c r="FG260" s="101"/>
      <c r="FH260" s="101"/>
      <c r="FI260" s="101"/>
      <c r="FJ260" s="101"/>
      <c r="FK260" s="101"/>
      <c r="FL260" s="101"/>
      <c r="FM260" s="101"/>
      <c r="FN260" s="101"/>
      <c r="FO260" s="101"/>
      <c r="FP260" s="101"/>
      <c r="FQ260" s="101"/>
      <c r="FR260" s="101"/>
      <c r="FS260" s="101"/>
      <c r="FT260" s="101"/>
      <c r="FU260" s="101"/>
      <c r="FV260" s="101"/>
      <c r="FW260" s="101"/>
      <c r="FX260" s="101"/>
      <c r="FY260" s="101"/>
      <c r="FZ260" s="101"/>
      <c r="GA260" s="101"/>
      <c r="GB260" s="101"/>
      <c r="GC260" s="101"/>
      <c r="GD260" s="101"/>
      <c r="GE260" s="101"/>
      <c r="GF260" s="101"/>
      <c r="GG260" s="101"/>
      <c r="GH260" s="101"/>
      <c r="GI260" s="101"/>
      <c r="GJ260" s="101"/>
      <c r="GK260" s="101"/>
      <c r="GL260" s="101"/>
      <c r="GM260" s="101"/>
      <c r="GN260" s="101"/>
      <c r="GO260" s="101"/>
      <c r="GP260" s="101"/>
      <c r="GQ260" s="101"/>
      <c r="GR260" s="101"/>
      <c r="GS260" s="101"/>
      <c r="GT260" s="101"/>
      <c r="GU260" s="101"/>
      <c r="GV260" s="101"/>
      <c r="GW260" s="101"/>
      <c r="GX260" s="101"/>
      <c r="GY260" s="101"/>
      <c r="GZ260" s="101"/>
    </row>
    <row r="261" spans="1:208" x14ac:dyDescent="0.25">
      <c r="A261" s="72">
        <v>5171</v>
      </c>
      <c r="B261" s="76" t="s">
        <v>76</v>
      </c>
      <c r="C261" s="86" t="s">
        <v>229</v>
      </c>
      <c r="D261" s="72">
        <v>3869</v>
      </c>
      <c r="E261" s="68" t="s">
        <v>184</v>
      </c>
      <c r="F261" s="75" t="s">
        <v>474</v>
      </c>
      <c r="G261" s="93">
        <v>400000</v>
      </c>
      <c r="H261" s="98"/>
      <c r="AR261" s="102"/>
      <c r="AS261" s="101"/>
      <c r="AT261" s="101"/>
      <c r="AU261" s="101"/>
      <c r="AV261" s="101"/>
      <c r="AW261" s="101"/>
      <c r="AX261" s="101"/>
      <c r="AY261" s="101"/>
      <c r="AZ261" s="101"/>
      <c r="BA261" s="101"/>
      <c r="BB261" s="101"/>
      <c r="BC261" s="101"/>
      <c r="BD261" s="101"/>
      <c r="BE261" s="101"/>
      <c r="BF261" s="101"/>
      <c r="BG261" s="101"/>
      <c r="BH261" s="101"/>
      <c r="BI261" s="101"/>
      <c r="BJ261" s="101"/>
      <c r="BK261" s="101"/>
      <c r="BL261" s="101"/>
      <c r="BM261" s="101"/>
      <c r="BN261" s="101"/>
      <c r="BO261" s="101"/>
      <c r="BP261" s="101"/>
      <c r="BQ261" s="101"/>
      <c r="BR261" s="101"/>
      <c r="BS261" s="101"/>
      <c r="BT261" s="101"/>
      <c r="BU261" s="101"/>
      <c r="BV261" s="101"/>
      <c r="BW261" s="101"/>
      <c r="BX261" s="101"/>
      <c r="BY261" s="101"/>
      <c r="BZ261" s="101"/>
      <c r="CA261" s="101"/>
      <c r="CB261" s="101"/>
      <c r="CC261" s="101"/>
      <c r="CD261" s="101"/>
      <c r="CE261" s="101"/>
      <c r="CF261" s="101"/>
      <c r="CG261" s="101"/>
      <c r="CH261" s="101"/>
      <c r="CI261" s="101"/>
      <c r="CJ261" s="101"/>
      <c r="CK261" s="101"/>
      <c r="CL261" s="101"/>
      <c r="CM261" s="101"/>
      <c r="CN261" s="101"/>
      <c r="CO261" s="101"/>
      <c r="CP261" s="101"/>
      <c r="CQ261" s="101"/>
      <c r="CR261" s="101"/>
      <c r="CS261" s="101"/>
      <c r="CT261" s="101"/>
      <c r="CU261" s="101"/>
      <c r="CV261" s="101"/>
      <c r="CW261" s="101"/>
      <c r="CX261" s="101"/>
      <c r="CY261" s="101"/>
      <c r="CZ261" s="101"/>
      <c r="DA261" s="101"/>
      <c r="DB261" s="101"/>
      <c r="DC261" s="101"/>
      <c r="DD261" s="101"/>
      <c r="DE261" s="101"/>
      <c r="DF261" s="101"/>
      <c r="DG261" s="101"/>
      <c r="DH261" s="101"/>
      <c r="DI261" s="101"/>
      <c r="DJ261" s="101"/>
      <c r="DK261" s="101"/>
      <c r="DL261" s="101"/>
      <c r="DM261" s="101"/>
      <c r="DN261" s="101"/>
      <c r="DO261" s="101"/>
      <c r="DP261" s="101"/>
      <c r="DQ261" s="101"/>
      <c r="DR261" s="101"/>
      <c r="DS261" s="101"/>
      <c r="DT261" s="101"/>
      <c r="DU261" s="101"/>
      <c r="DV261" s="101"/>
      <c r="DW261" s="101"/>
      <c r="DX261" s="101"/>
      <c r="DY261" s="101"/>
      <c r="DZ261" s="101"/>
      <c r="EA261" s="101"/>
      <c r="EB261" s="101"/>
      <c r="EC261" s="101"/>
      <c r="ED261" s="101"/>
      <c r="EE261" s="101"/>
      <c r="EF261" s="101"/>
      <c r="EG261" s="101"/>
      <c r="EH261" s="101"/>
      <c r="EI261" s="101"/>
      <c r="EJ261" s="101"/>
      <c r="EK261" s="101"/>
      <c r="EL261" s="101"/>
      <c r="EM261" s="101"/>
      <c r="EN261" s="101"/>
      <c r="EO261" s="101"/>
      <c r="EP261" s="101"/>
      <c r="EQ261" s="101"/>
      <c r="ER261" s="101"/>
      <c r="ES261" s="101"/>
      <c r="ET261" s="101"/>
      <c r="EU261" s="101"/>
      <c r="EV261" s="101"/>
      <c r="EW261" s="101"/>
      <c r="EX261" s="101"/>
      <c r="EY261" s="101"/>
      <c r="EZ261" s="101"/>
      <c r="FA261" s="101"/>
      <c r="FB261" s="101"/>
      <c r="FC261" s="101"/>
      <c r="FD261" s="101"/>
      <c r="FE261" s="101"/>
      <c r="FF261" s="101"/>
      <c r="FG261" s="101"/>
      <c r="FH261" s="101"/>
      <c r="FI261" s="101"/>
      <c r="FJ261" s="101"/>
      <c r="FK261" s="101"/>
      <c r="FL261" s="101"/>
      <c r="FM261" s="101"/>
      <c r="FN261" s="101"/>
      <c r="FO261" s="101"/>
      <c r="FP261" s="101"/>
      <c r="FQ261" s="101"/>
      <c r="FR261" s="101"/>
      <c r="FS261" s="101"/>
      <c r="FT261" s="101"/>
      <c r="FU261" s="101"/>
      <c r="FV261" s="101"/>
      <c r="FW261" s="101"/>
      <c r="FX261" s="101"/>
      <c r="FY261" s="101"/>
      <c r="FZ261" s="101"/>
      <c r="GA261" s="101"/>
      <c r="GB261" s="101"/>
      <c r="GC261" s="101"/>
      <c r="GD261" s="101"/>
      <c r="GE261" s="101"/>
      <c r="GF261" s="101"/>
      <c r="GG261" s="101"/>
      <c r="GH261" s="101"/>
      <c r="GI261" s="101"/>
      <c r="GJ261" s="101"/>
      <c r="GK261" s="101"/>
      <c r="GL261" s="101"/>
      <c r="GM261" s="101"/>
      <c r="GN261" s="101"/>
      <c r="GO261" s="101"/>
      <c r="GP261" s="101"/>
      <c r="GQ261" s="101"/>
      <c r="GR261" s="101"/>
      <c r="GS261" s="101"/>
      <c r="GT261" s="101"/>
      <c r="GU261" s="101"/>
      <c r="GV261" s="101"/>
      <c r="GW261" s="101"/>
      <c r="GX261" s="101"/>
      <c r="GY261" s="101"/>
      <c r="GZ261" s="101"/>
    </row>
    <row r="262" spans="1:208" ht="39.6" hidden="1" x14ac:dyDescent="0.25">
      <c r="A262" s="72">
        <v>5169</v>
      </c>
      <c r="B262" s="76" t="s">
        <v>818</v>
      </c>
      <c r="C262" s="73" t="s">
        <v>817</v>
      </c>
      <c r="D262" s="72">
        <v>318</v>
      </c>
      <c r="E262" s="73" t="s">
        <v>990</v>
      </c>
      <c r="F262" s="75" t="s">
        <v>989</v>
      </c>
      <c r="G262" s="93">
        <v>400000</v>
      </c>
      <c r="H262" s="98"/>
      <c r="AR262" s="102"/>
      <c r="AS262" s="101"/>
      <c r="AT262" s="101"/>
      <c r="AU262" s="101"/>
      <c r="AV262" s="101"/>
      <c r="AW262" s="101"/>
      <c r="AX262" s="101"/>
      <c r="AY262" s="101"/>
      <c r="AZ262" s="101"/>
      <c r="BA262" s="101"/>
      <c r="BB262" s="101"/>
      <c r="BC262" s="101"/>
      <c r="BD262" s="101"/>
      <c r="BE262" s="101"/>
      <c r="BF262" s="101"/>
      <c r="BG262" s="101"/>
      <c r="BH262" s="101"/>
      <c r="BI262" s="101"/>
      <c r="BJ262" s="101"/>
      <c r="BK262" s="101"/>
      <c r="BL262" s="101"/>
      <c r="BM262" s="101"/>
      <c r="BN262" s="101"/>
      <c r="BO262" s="101"/>
      <c r="BP262" s="101"/>
      <c r="BQ262" s="101"/>
      <c r="BR262" s="101"/>
      <c r="BS262" s="101"/>
      <c r="BT262" s="101"/>
      <c r="BU262" s="101"/>
      <c r="BV262" s="101"/>
      <c r="BW262" s="101"/>
      <c r="BX262" s="101"/>
      <c r="BY262" s="101"/>
      <c r="BZ262" s="101"/>
      <c r="CA262" s="101"/>
      <c r="CB262" s="101"/>
      <c r="CC262" s="101"/>
      <c r="CD262" s="101"/>
      <c r="CE262" s="101"/>
      <c r="CF262" s="101"/>
      <c r="CG262" s="101"/>
      <c r="CH262" s="101"/>
      <c r="CI262" s="101"/>
      <c r="CJ262" s="101"/>
      <c r="CK262" s="101"/>
      <c r="CL262" s="101"/>
      <c r="CM262" s="101"/>
      <c r="CN262" s="101"/>
      <c r="CO262" s="101"/>
      <c r="CP262" s="101"/>
      <c r="CQ262" s="101"/>
      <c r="CR262" s="101"/>
      <c r="CS262" s="101"/>
      <c r="CT262" s="101"/>
      <c r="CU262" s="101"/>
      <c r="CV262" s="101"/>
      <c r="CW262" s="101"/>
      <c r="CX262" s="101"/>
      <c r="CY262" s="101"/>
      <c r="CZ262" s="101"/>
      <c r="DA262" s="101"/>
      <c r="DB262" s="101"/>
      <c r="DC262" s="101"/>
      <c r="DD262" s="101"/>
      <c r="DE262" s="101"/>
      <c r="DF262" s="101"/>
      <c r="DG262" s="101"/>
      <c r="DH262" s="101"/>
      <c r="DI262" s="101"/>
      <c r="DJ262" s="101"/>
      <c r="DK262" s="101"/>
      <c r="DL262" s="101"/>
      <c r="DM262" s="101"/>
      <c r="DN262" s="101"/>
      <c r="DO262" s="101"/>
      <c r="DP262" s="101"/>
      <c r="DQ262" s="101"/>
      <c r="DR262" s="101"/>
      <c r="DS262" s="101"/>
      <c r="DT262" s="101"/>
      <c r="DU262" s="101"/>
      <c r="DV262" s="101"/>
      <c r="DW262" s="101"/>
      <c r="DX262" s="101"/>
      <c r="DY262" s="101"/>
      <c r="DZ262" s="101"/>
      <c r="EA262" s="101"/>
      <c r="EB262" s="101"/>
      <c r="EC262" s="101"/>
      <c r="ED262" s="101"/>
      <c r="EE262" s="101"/>
      <c r="EF262" s="101"/>
      <c r="EG262" s="101"/>
      <c r="EH262" s="101"/>
      <c r="EI262" s="101"/>
      <c r="EJ262" s="101"/>
      <c r="EK262" s="101"/>
      <c r="EL262" s="101"/>
      <c r="EM262" s="101"/>
      <c r="EN262" s="101"/>
      <c r="EO262" s="101"/>
      <c r="EP262" s="101"/>
      <c r="EQ262" s="101"/>
      <c r="ER262" s="101"/>
      <c r="ES262" s="101"/>
      <c r="ET262" s="101"/>
      <c r="EU262" s="101"/>
      <c r="EV262" s="101"/>
      <c r="EW262" s="101"/>
      <c r="EX262" s="101"/>
      <c r="EY262" s="101"/>
      <c r="EZ262" s="101"/>
      <c r="FA262" s="101"/>
      <c r="FB262" s="101"/>
      <c r="FC262" s="101"/>
      <c r="FD262" s="101"/>
      <c r="FE262" s="101"/>
      <c r="FF262" s="101"/>
      <c r="FG262" s="101"/>
      <c r="FH262" s="101"/>
      <c r="FI262" s="101"/>
      <c r="FJ262" s="101"/>
      <c r="FK262" s="101"/>
      <c r="FL262" s="101"/>
      <c r="FM262" s="101"/>
      <c r="FN262" s="101"/>
      <c r="FO262" s="101"/>
      <c r="FP262" s="101"/>
      <c r="FQ262" s="101"/>
      <c r="FR262" s="101"/>
      <c r="FS262" s="101"/>
      <c r="FT262" s="101"/>
      <c r="FU262" s="101"/>
      <c r="FV262" s="101"/>
      <c r="FW262" s="101"/>
      <c r="FX262" s="101"/>
      <c r="FY262" s="101"/>
      <c r="FZ262" s="101"/>
      <c r="GA262" s="101"/>
      <c r="GB262" s="101"/>
      <c r="GC262" s="101"/>
      <c r="GD262" s="101"/>
      <c r="GE262" s="101"/>
      <c r="GF262" s="101"/>
      <c r="GG262" s="101"/>
      <c r="GH262" s="101"/>
      <c r="GI262" s="101"/>
      <c r="GJ262" s="101"/>
      <c r="GK262" s="101"/>
      <c r="GL262" s="101"/>
      <c r="GM262" s="101"/>
      <c r="GN262" s="101"/>
      <c r="GO262" s="101"/>
      <c r="GP262" s="101"/>
      <c r="GQ262" s="101"/>
      <c r="GR262" s="101"/>
      <c r="GS262" s="101"/>
      <c r="GT262" s="101"/>
      <c r="GU262" s="101"/>
      <c r="GV262" s="101"/>
      <c r="GW262" s="101"/>
      <c r="GX262" s="101"/>
      <c r="GY262" s="101"/>
      <c r="GZ262" s="101"/>
    </row>
    <row r="263" spans="1:208" ht="26.4" hidden="1" x14ac:dyDescent="0.25">
      <c r="A263" s="72">
        <v>5169</v>
      </c>
      <c r="B263" s="76" t="s">
        <v>818</v>
      </c>
      <c r="C263" s="73" t="s">
        <v>817</v>
      </c>
      <c r="D263" s="72">
        <v>315</v>
      </c>
      <c r="E263" s="86" t="s">
        <v>984</v>
      </c>
      <c r="F263" s="71" t="s">
        <v>983</v>
      </c>
      <c r="G263" s="93">
        <v>400000</v>
      </c>
      <c r="H263" s="98"/>
      <c r="AR263" s="102"/>
      <c r="AS263" s="101"/>
      <c r="AT263" s="101"/>
      <c r="AU263" s="101"/>
      <c r="AV263" s="101"/>
      <c r="AW263" s="101"/>
      <c r="AX263" s="101"/>
      <c r="AY263" s="101"/>
      <c r="AZ263" s="101"/>
      <c r="BA263" s="101"/>
      <c r="BB263" s="101"/>
      <c r="BC263" s="101"/>
      <c r="BD263" s="101"/>
      <c r="BE263" s="101"/>
      <c r="BF263" s="101"/>
      <c r="BG263" s="101"/>
      <c r="BH263" s="101"/>
      <c r="BI263" s="101"/>
      <c r="BJ263" s="101"/>
      <c r="BK263" s="101"/>
      <c r="BL263" s="101"/>
      <c r="BM263" s="101"/>
      <c r="BN263" s="101"/>
      <c r="BO263" s="101"/>
      <c r="BP263" s="101"/>
      <c r="BQ263" s="101"/>
      <c r="BR263" s="101"/>
      <c r="BS263" s="101"/>
      <c r="BT263" s="101"/>
      <c r="BU263" s="101"/>
      <c r="BV263" s="101"/>
      <c r="BW263" s="101"/>
      <c r="BX263" s="101"/>
      <c r="BY263" s="101"/>
      <c r="BZ263" s="101"/>
      <c r="CA263" s="101"/>
      <c r="CB263" s="101"/>
      <c r="CC263" s="101"/>
      <c r="CD263" s="101"/>
      <c r="CE263" s="101"/>
      <c r="CF263" s="101"/>
      <c r="CG263" s="101"/>
      <c r="CH263" s="101"/>
      <c r="CI263" s="101"/>
      <c r="CJ263" s="101"/>
      <c r="CK263" s="101"/>
      <c r="CL263" s="101"/>
      <c r="CM263" s="101"/>
      <c r="CN263" s="101"/>
      <c r="CO263" s="101"/>
      <c r="CP263" s="101"/>
      <c r="CQ263" s="101"/>
      <c r="CR263" s="101"/>
      <c r="CS263" s="101"/>
      <c r="CT263" s="101"/>
      <c r="CU263" s="101"/>
      <c r="CV263" s="101"/>
      <c r="CW263" s="101"/>
      <c r="CX263" s="101"/>
      <c r="CY263" s="101"/>
      <c r="CZ263" s="101"/>
      <c r="DA263" s="101"/>
      <c r="DB263" s="101"/>
      <c r="DC263" s="101"/>
      <c r="DD263" s="101"/>
      <c r="DE263" s="101"/>
      <c r="DF263" s="101"/>
      <c r="DG263" s="101"/>
      <c r="DH263" s="101"/>
      <c r="DI263" s="101"/>
      <c r="DJ263" s="101"/>
      <c r="DK263" s="101"/>
      <c r="DL263" s="101"/>
      <c r="DM263" s="101"/>
      <c r="DN263" s="101"/>
      <c r="DO263" s="101"/>
      <c r="DP263" s="101"/>
      <c r="DQ263" s="101"/>
      <c r="DR263" s="101"/>
      <c r="DS263" s="101"/>
      <c r="DT263" s="101"/>
      <c r="DU263" s="101"/>
      <c r="DV263" s="101"/>
      <c r="DW263" s="101"/>
      <c r="DX263" s="101"/>
      <c r="DY263" s="101"/>
      <c r="DZ263" s="101"/>
      <c r="EA263" s="101"/>
      <c r="EB263" s="101"/>
      <c r="EC263" s="101"/>
      <c r="ED263" s="101"/>
      <c r="EE263" s="101"/>
      <c r="EF263" s="101"/>
      <c r="EG263" s="101"/>
      <c r="EH263" s="101"/>
      <c r="EI263" s="101"/>
      <c r="EJ263" s="101"/>
      <c r="EK263" s="101"/>
      <c r="EL263" s="101"/>
      <c r="EM263" s="101"/>
      <c r="EN263" s="101"/>
      <c r="EO263" s="101"/>
      <c r="EP263" s="101"/>
      <c r="EQ263" s="101"/>
      <c r="ER263" s="101"/>
      <c r="ES263" s="101"/>
      <c r="ET263" s="101"/>
      <c r="EU263" s="101"/>
      <c r="EV263" s="101"/>
      <c r="EW263" s="101"/>
      <c r="EX263" s="101"/>
      <c r="EY263" s="101"/>
      <c r="EZ263" s="101"/>
      <c r="FA263" s="101"/>
      <c r="FB263" s="101"/>
      <c r="FC263" s="101"/>
      <c r="FD263" s="101"/>
      <c r="FE263" s="101"/>
      <c r="FF263" s="101"/>
      <c r="FG263" s="101"/>
      <c r="FH263" s="101"/>
      <c r="FI263" s="101"/>
      <c r="FJ263" s="101"/>
      <c r="FK263" s="101"/>
      <c r="FL263" s="101"/>
      <c r="FM263" s="101"/>
      <c r="FN263" s="101"/>
      <c r="FO263" s="101"/>
      <c r="FP263" s="101"/>
      <c r="FQ263" s="101"/>
      <c r="FR263" s="101"/>
      <c r="FS263" s="101"/>
      <c r="FT263" s="101"/>
      <c r="FU263" s="101"/>
      <c r="FV263" s="101"/>
      <c r="FW263" s="101"/>
      <c r="FX263" s="101"/>
      <c r="FY263" s="101"/>
      <c r="FZ263" s="101"/>
      <c r="GA263" s="101"/>
      <c r="GB263" s="101"/>
      <c r="GC263" s="101"/>
      <c r="GD263" s="101"/>
      <c r="GE263" s="101"/>
      <c r="GF263" s="101"/>
      <c r="GG263" s="101"/>
      <c r="GH263" s="101"/>
      <c r="GI263" s="101"/>
      <c r="GJ263" s="101"/>
      <c r="GK263" s="101"/>
      <c r="GL263" s="101"/>
      <c r="GM263" s="101"/>
      <c r="GN263" s="101"/>
      <c r="GO263" s="101"/>
      <c r="GP263" s="101"/>
      <c r="GQ263" s="101"/>
      <c r="GR263" s="101"/>
      <c r="GS263" s="101"/>
      <c r="GT263" s="101"/>
      <c r="GU263" s="101"/>
      <c r="GV263" s="101"/>
      <c r="GW263" s="101"/>
      <c r="GX263" s="101"/>
      <c r="GY263" s="101"/>
      <c r="GZ263" s="101"/>
    </row>
    <row r="264" spans="1:208" ht="26.4" hidden="1" x14ac:dyDescent="0.25">
      <c r="A264" s="72">
        <v>5166</v>
      </c>
      <c r="B264" s="76" t="s">
        <v>946</v>
      </c>
      <c r="D264" s="72">
        <v>104</v>
      </c>
      <c r="E264" s="68" t="s">
        <v>945</v>
      </c>
      <c r="F264" s="75" t="s">
        <v>944</v>
      </c>
      <c r="G264" s="100">
        <v>400000</v>
      </c>
      <c r="H264" s="98"/>
      <c r="AR264" s="102"/>
      <c r="AS264" s="101"/>
      <c r="AT264" s="101"/>
      <c r="AU264" s="101"/>
      <c r="AV264" s="101"/>
      <c r="AW264" s="101"/>
      <c r="AX264" s="101"/>
      <c r="AY264" s="101"/>
      <c r="AZ264" s="101"/>
      <c r="BA264" s="101"/>
      <c r="BB264" s="101"/>
      <c r="BC264" s="101"/>
      <c r="BD264" s="101"/>
      <c r="BE264" s="101"/>
      <c r="BF264" s="101"/>
      <c r="BG264" s="101"/>
      <c r="BH264" s="101"/>
      <c r="BI264" s="101"/>
      <c r="BJ264" s="101"/>
      <c r="BK264" s="101"/>
      <c r="BL264" s="101"/>
      <c r="BM264" s="101"/>
      <c r="BN264" s="101"/>
      <c r="BO264" s="101"/>
      <c r="BP264" s="101"/>
      <c r="BQ264" s="101"/>
      <c r="BR264" s="101"/>
      <c r="BS264" s="101"/>
      <c r="BT264" s="101"/>
      <c r="BU264" s="101"/>
      <c r="BV264" s="101"/>
      <c r="BW264" s="101"/>
      <c r="BX264" s="101"/>
      <c r="BY264" s="101"/>
      <c r="BZ264" s="101"/>
      <c r="CA264" s="101"/>
      <c r="CB264" s="101"/>
      <c r="CC264" s="101"/>
      <c r="CD264" s="101"/>
      <c r="CE264" s="101"/>
      <c r="CF264" s="101"/>
      <c r="CG264" s="101"/>
      <c r="CH264" s="101"/>
      <c r="CI264" s="101"/>
      <c r="CJ264" s="101"/>
      <c r="CK264" s="101"/>
      <c r="CL264" s="101"/>
      <c r="CM264" s="101"/>
      <c r="CN264" s="101"/>
      <c r="CO264" s="101"/>
      <c r="CP264" s="101"/>
      <c r="CQ264" s="101"/>
      <c r="CR264" s="101"/>
      <c r="CS264" s="101"/>
      <c r="CT264" s="101"/>
      <c r="CU264" s="101"/>
      <c r="CV264" s="101"/>
      <c r="CW264" s="101"/>
      <c r="CX264" s="101"/>
      <c r="CY264" s="101"/>
      <c r="CZ264" s="101"/>
      <c r="DA264" s="101"/>
      <c r="DB264" s="101"/>
      <c r="DC264" s="101"/>
      <c r="DD264" s="101"/>
      <c r="DE264" s="101"/>
      <c r="DF264" s="101"/>
      <c r="DG264" s="101"/>
      <c r="DH264" s="101"/>
      <c r="DI264" s="101"/>
      <c r="DJ264" s="101"/>
      <c r="DK264" s="101"/>
      <c r="DL264" s="101"/>
      <c r="DM264" s="101"/>
      <c r="DN264" s="101"/>
      <c r="DO264" s="101"/>
      <c r="DP264" s="101"/>
      <c r="DQ264" s="101"/>
      <c r="DR264" s="101"/>
      <c r="DS264" s="101"/>
      <c r="DT264" s="101"/>
      <c r="DU264" s="101"/>
      <c r="DV264" s="101"/>
      <c r="DW264" s="101"/>
      <c r="DX264" s="101"/>
      <c r="DY264" s="101"/>
      <c r="DZ264" s="101"/>
      <c r="EA264" s="101"/>
      <c r="EB264" s="101"/>
      <c r="EC264" s="101"/>
      <c r="ED264" s="101"/>
      <c r="EE264" s="101"/>
      <c r="EF264" s="101"/>
      <c r="EG264" s="101"/>
      <c r="EH264" s="101"/>
      <c r="EI264" s="101"/>
      <c r="EJ264" s="101"/>
      <c r="EK264" s="101"/>
      <c r="EL264" s="101"/>
      <c r="EM264" s="101"/>
      <c r="EN264" s="101"/>
      <c r="EO264" s="101"/>
      <c r="EP264" s="101"/>
      <c r="EQ264" s="101"/>
      <c r="ER264" s="101"/>
      <c r="ES264" s="101"/>
      <c r="ET264" s="101"/>
      <c r="EU264" s="101"/>
      <c r="EV264" s="101"/>
      <c r="EW264" s="101"/>
      <c r="EX264" s="101"/>
      <c r="EY264" s="101"/>
      <c r="EZ264" s="101"/>
      <c r="FA264" s="101"/>
      <c r="FB264" s="101"/>
      <c r="FC264" s="101"/>
      <c r="FD264" s="101"/>
      <c r="FE264" s="101"/>
      <c r="FF264" s="101"/>
      <c r="FG264" s="101"/>
      <c r="FH264" s="101"/>
      <c r="FI264" s="101"/>
      <c r="FJ264" s="101"/>
      <c r="FK264" s="101"/>
      <c r="FL264" s="101"/>
      <c r="FM264" s="101"/>
      <c r="FN264" s="101"/>
      <c r="FO264" s="101"/>
      <c r="FP264" s="101"/>
      <c r="FQ264" s="101"/>
      <c r="FR264" s="101"/>
      <c r="FS264" s="101"/>
      <c r="FT264" s="101"/>
      <c r="FU264" s="101"/>
      <c r="FV264" s="101"/>
      <c r="FW264" s="101"/>
      <c r="FX264" s="101"/>
      <c r="FY264" s="101"/>
      <c r="FZ264" s="101"/>
      <c r="GA264" s="101"/>
      <c r="GB264" s="101"/>
      <c r="GC264" s="101"/>
      <c r="GD264" s="101"/>
      <c r="GE264" s="101"/>
      <c r="GF264" s="101"/>
      <c r="GG264" s="101"/>
      <c r="GH264" s="101"/>
      <c r="GI264" s="101"/>
      <c r="GJ264" s="101"/>
      <c r="GK264" s="101"/>
      <c r="GL264" s="101"/>
      <c r="GM264" s="101"/>
      <c r="GN264" s="101"/>
      <c r="GO264" s="101"/>
      <c r="GP264" s="101"/>
      <c r="GQ264" s="101"/>
      <c r="GR264" s="101"/>
      <c r="GS264" s="101"/>
      <c r="GT264" s="101"/>
      <c r="GU264" s="101"/>
      <c r="GV264" s="101"/>
      <c r="GW264" s="101"/>
      <c r="GX264" s="101"/>
      <c r="GY264" s="101"/>
      <c r="GZ264" s="101"/>
    </row>
    <row r="265" spans="1:208" hidden="1" x14ac:dyDescent="0.3">
      <c r="A265" s="72">
        <v>2111</v>
      </c>
      <c r="B265" s="76" t="s">
        <v>546</v>
      </c>
      <c r="C265" s="69" t="s">
        <v>23</v>
      </c>
      <c r="D265" s="72">
        <v>4745</v>
      </c>
      <c r="E265" s="68" t="s">
        <v>602</v>
      </c>
      <c r="F265" s="75" t="s">
        <v>600</v>
      </c>
      <c r="G265" s="84">
        <v>400000</v>
      </c>
      <c r="H265" s="98"/>
      <c r="AR265" s="102"/>
      <c r="AS265" s="101"/>
      <c r="AT265" s="101"/>
      <c r="AU265" s="101"/>
      <c r="AV265" s="101"/>
      <c r="AW265" s="101"/>
      <c r="AX265" s="101"/>
      <c r="AY265" s="101"/>
      <c r="AZ265" s="101"/>
      <c r="BA265" s="101"/>
      <c r="BB265" s="101"/>
      <c r="BC265" s="101"/>
      <c r="BD265" s="101"/>
      <c r="BE265" s="101"/>
      <c r="BF265" s="101"/>
      <c r="BG265" s="101"/>
      <c r="BH265" s="101"/>
      <c r="BI265" s="101"/>
      <c r="BJ265" s="101"/>
      <c r="BK265" s="101"/>
      <c r="BL265" s="101"/>
      <c r="BM265" s="101"/>
      <c r="BN265" s="101"/>
      <c r="BO265" s="101"/>
      <c r="BP265" s="101"/>
      <c r="BQ265" s="101"/>
      <c r="BR265" s="101"/>
      <c r="BS265" s="101"/>
      <c r="BT265" s="101"/>
      <c r="BU265" s="101"/>
      <c r="BV265" s="101"/>
      <c r="BW265" s="101"/>
      <c r="BX265" s="101"/>
      <c r="BY265" s="101"/>
      <c r="BZ265" s="101"/>
      <c r="CA265" s="101"/>
      <c r="CB265" s="101"/>
      <c r="CC265" s="101"/>
      <c r="CD265" s="101"/>
      <c r="CE265" s="101"/>
      <c r="CF265" s="101"/>
      <c r="CG265" s="101"/>
      <c r="CH265" s="101"/>
      <c r="CI265" s="101"/>
      <c r="CJ265" s="101"/>
      <c r="CK265" s="101"/>
      <c r="CL265" s="101"/>
      <c r="CM265" s="101"/>
      <c r="CN265" s="101"/>
      <c r="CO265" s="101"/>
      <c r="CP265" s="101"/>
      <c r="CQ265" s="101"/>
      <c r="CR265" s="101"/>
      <c r="CS265" s="101"/>
      <c r="CT265" s="101"/>
      <c r="CU265" s="101"/>
      <c r="CV265" s="101"/>
      <c r="CW265" s="101"/>
      <c r="CX265" s="101"/>
      <c r="CY265" s="101"/>
      <c r="CZ265" s="101"/>
      <c r="DA265" s="101"/>
      <c r="DB265" s="101"/>
      <c r="DC265" s="101"/>
      <c r="DD265" s="101"/>
      <c r="DE265" s="101"/>
      <c r="DF265" s="101"/>
      <c r="DG265" s="101"/>
      <c r="DH265" s="101"/>
      <c r="DI265" s="101"/>
      <c r="DJ265" s="101"/>
      <c r="DK265" s="101"/>
      <c r="DL265" s="101"/>
      <c r="DM265" s="101"/>
      <c r="DN265" s="101"/>
      <c r="DO265" s="101"/>
      <c r="DP265" s="101"/>
      <c r="DQ265" s="101"/>
      <c r="DR265" s="101"/>
      <c r="DS265" s="101"/>
      <c r="DT265" s="101"/>
      <c r="DU265" s="101"/>
      <c r="DV265" s="101"/>
      <c r="DW265" s="101"/>
      <c r="DX265" s="101"/>
      <c r="DY265" s="101"/>
      <c r="DZ265" s="101"/>
      <c r="EA265" s="101"/>
      <c r="EB265" s="101"/>
      <c r="EC265" s="101"/>
      <c r="ED265" s="101"/>
      <c r="EE265" s="101"/>
      <c r="EF265" s="101"/>
      <c r="EG265" s="101"/>
      <c r="EH265" s="101"/>
      <c r="EI265" s="101"/>
      <c r="EJ265" s="101"/>
      <c r="EK265" s="101"/>
      <c r="EL265" s="101"/>
      <c r="EM265" s="101"/>
      <c r="EN265" s="101"/>
      <c r="EO265" s="101"/>
      <c r="EP265" s="101"/>
      <c r="EQ265" s="101"/>
      <c r="ER265" s="101"/>
      <c r="ES265" s="101"/>
      <c r="ET265" s="101"/>
      <c r="EU265" s="101"/>
      <c r="EV265" s="101"/>
      <c r="EW265" s="101"/>
      <c r="EX265" s="101"/>
      <c r="EY265" s="101"/>
      <c r="EZ265" s="101"/>
      <c r="FA265" s="101"/>
      <c r="FB265" s="101"/>
      <c r="FC265" s="101"/>
      <c r="FD265" s="101"/>
      <c r="FE265" s="101"/>
      <c r="FF265" s="101"/>
      <c r="FG265" s="101"/>
      <c r="FH265" s="101"/>
      <c r="FI265" s="101"/>
      <c r="FJ265" s="101"/>
      <c r="FK265" s="101"/>
      <c r="FL265" s="101"/>
      <c r="FM265" s="101"/>
      <c r="FN265" s="101"/>
      <c r="FO265" s="101"/>
      <c r="FP265" s="101"/>
      <c r="FQ265" s="101"/>
      <c r="FR265" s="101"/>
      <c r="FS265" s="101"/>
      <c r="FT265" s="101"/>
      <c r="FU265" s="101"/>
      <c r="FV265" s="101"/>
      <c r="FW265" s="101"/>
      <c r="FX265" s="101"/>
      <c r="FY265" s="101"/>
      <c r="FZ265" s="101"/>
      <c r="GA265" s="101"/>
      <c r="GB265" s="101"/>
      <c r="GC265" s="101"/>
      <c r="GD265" s="101"/>
      <c r="GE265" s="101"/>
      <c r="GF265" s="101"/>
      <c r="GG265" s="101"/>
      <c r="GH265" s="101"/>
      <c r="GI265" s="101"/>
      <c r="GJ265" s="101"/>
      <c r="GK265" s="101"/>
      <c r="GL265" s="101"/>
      <c r="GM265" s="101"/>
      <c r="GN265" s="101"/>
      <c r="GO265" s="101"/>
      <c r="GP265" s="101"/>
      <c r="GQ265" s="101"/>
      <c r="GR265" s="101"/>
      <c r="GS265" s="101"/>
      <c r="GT265" s="101"/>
      <c r="GU265" s="101"/>
      <c r="GV265" s="101"/>
      <c r="GW265" s="101"/>
      <c r="GX265" s="101"/>
      <c r="GY265" s="101"/>
      <c r="GZ265" s="101"/>
    </row>
    <row r="266" spans="1:208" hidden="1" x14ac:dyDescent="0.3">
      <c r="A266" s="72">
        <v>5041</v>
      </c>
      <c r="B266" s="76" t="s">
        <v>708</v>
      </c>
      <c r="C266" s="68" t="s">
        <v>765</v>
      </c>
      <c r="D266" s="72">
        <v>3766</v>
      </c>
      <c r="E266" s="68" t="s">
        <v>754</v>
      </c>
      <c r="F266" s="75" t="s">
        <v>753</v>
      </c>
      <c r="G266" s="84">
        <v>399000</v>
      </c>
      <c r="H266" s="98"/>
      <c r="AR266" s="102"/>
      <c r="AS266" s="101"/>
      <c r="AT266" s="101"/>
      <c r="AU266" s="101"/>
      <c r="AV266" s="101"/>
      <c r="AW266" s="101"/>
      <c r="AX266" s="101"/>
      <c r="AY266" s="101"/>
      <c r="AZ266" s="101"/>
      <c r="BA266" s="101"/>
      <c r="BB266" s="101"/>
      <c r="BC266" s="101"/>
      <c r="BD266" s="101"/>
      <c r="BE266" s="101"/>
      <c r="BF266" s="101"/>
      <c r="BG266" s="101"/>
      <c r="BH266" s="101"/>
      <c r="BI266" s="101"/>
      <c r="BJ266" s="101"/>
      <c r="BK266" s="101"/>
      <c r="BL266" s="101"/>
      <c r="BM266" s="101"/>
      <c r="BN266" s="101"/>
      <c r="BO266" s="101"/>
      <c r="BP266" s="101"/>
      <c r="BQ266" s="101"/>
      <c r="BR266" s="101"/>
      <c r="BS266" s="101"/>
      <c r="BT266" s="101"/>
      <c r="BU266" s="101"/>
      <c r="BV266" s="101"/>
      <c r="BW266" s="101"/>
      <c r="BX266" s="101"/>
      <c r="BY266" s="101"/>
      <c r="BZ266" s="101"/>
      <c r="CA266" s="101"/>
      <c r="CB266" s="101"/>
      <c r="CC266" s="101"/>
      <c r="CD266" s="101"/>
      <c r="CE266" s="101"/>
      <c r="CF266" s="101"/>
      <c r="CG266" s="101"/>
      <c r="CH266" s="101"/>
      <c r="CI266" s="101"/>
      <c r="CJ266" s="101"/>
      <c r="CK266" s="101"/>
      <c r="CL266" s="101"/>
      <c r="CM266" s="101"/>
      <c r="CN266" s="101"/>
      <c r="CO266" s="101"/>
      <c r="CP266" s="101"/>
      <c r="CQ266" s="101"/>
      <c r="CR266" s="101"/>
      <c r="CS266" s="101"/>
      <c r="CT266" s="101"/>
      <c r="CU266" s="101"/>
      <c r="CV266" s="101"/>
      <c r="CW266" s="101"/>
      <c r="CX266" s="101"/>
      <c r="CY266" s="101"/>
      <c r="CZ266" s="101"/>
      <c r="DA266" s="101"/>
      <c r="DB266" s="101"/>
      <c r="DC266" s="101"/>
      <c r="DD266" s="101"/>
      <c r="DE266" s="101"/>
      <c r="DF266" s="101"/>
      <c r="DG266" s="101"/>
      <c r="DH266" s="101"/>
      <c r="DI266" s="101"/>
      <c r="DJ266" s="101"/>
      <c r="DK266" s="101"/>
      <c r="DL266" s="101"/>
      <c r="DM266" s="101"/>
      <c r="DN266" s="101"/>
      <c r="DO266" s="101"/>
      <c r="DP266" s="101"/>
      <c r="DQ266" s="101"/>
      <c r="DR266" s="101"/>
      <c r="DS266" s="101"/>
      <c r="DT266" s="101"/>
      <c r="DU266" s="101"/>
      <c r="DV266" s="101"/>
      <c r="DW266" s="101"/>
      <c r="DX266" s="101"/>
      <c r="DY266" s="101"/>
      <c r="DZ266" s="101"/>
      <c r="EA266" s="101"/>
      <c r="EB266" s="101"/>
      <c r="EC266" s="101"/>
      <c r="ED266" s="101"/>
      <c r="EE266" s="101"/>
      <c r="EF266" s="101"/>
      <c r="EG266" s="101"/>
      <c r="EH266" s="101"/>
      <c r="EI266" s="101"/>
      <c r="EJ266" s="101"/>
      <c r="EK266" s="101"/>
      <c r="EL266" s="101"/>
      <c r="EM266" s="101"/>
      <c r="EN266" s="101"/>
      <c r="EO266" s="101"/>
      <c r="EP266" s="101"/>
      <c r="EQ266" s="101"/>
      <c r="ER266" s="101"/>
      <c r="ES266" s="101"/>
      <c r="ET266" s="101"/>
      <c r="EU266" s="101"/>
      <c r="EV266" s="101"/>
      <c r="EW266" s="101"/>
      <c r="EX266" s="101"/>
      <c r="EY266" s="101"/>
      <c r="EZ266" s="101"/>
      <c r="FA266" s="101"/>
      <c r="FB266" s="101"/>
      <c r="FC266" s="101"/>
      <c r="FD266" s="101"/>
      <c r="FE266" s="101"/>
      <c r="FF266" s="101"/>
      <c r="FG266" s="101"/>
      <c r="FH266" s="101"/>
      <c r="FI266" s="101"/>
      <c r="FJ266" s="101"/>
      <c r="FK266" s="101"/>
      <c r="FL266" s="101"/>
      <c r="FM266" s="101"/>
      <c r="FN266" s="101"/>
      <c r="FO266" s="101"/>
      <c r="FP266" s="101"/>
      <c r="FQ266" s="101"/>
      <c r="FR266" s="101"/>
      <c r="FS266" s="101"/>
      <c r="FT266" s="101"/>
      <c r="FU266" s="101"/>
      <c r="FV266" s="101"/>
      <c r="FW266" s="101"/>
      <c r="FX266" s="101"/>
      <c r="FY266" s="101"/>
      <c r="FZ266" s="101"/>
      <c r="GA266" s="101"/>
      <c r="GB266" s="101"/>
      <c r="GC266" s="101"/>
      <c r="GD266" s="101"/>
      <c r="GE266" s="101"/>
      <c r="GF266" s="101"/>
      <c r="GG266" s="101"/>
      <c r="GH266" s="101"/>
      <c r="GI266" s="101"/>
      <c r="GJ266" s="101"/>
      <c r="GK266" s="101"/>
      <c r="GL266" s="101"/>
      <c r="GM266" s="101"/>
      <c r="GN266" s="101"/>
      <c r="GO266" s="101"/>
      <c r="GP266" s="101"/>
      <c r="GQ266" s="101"/>
      <c r="GR266" s="101"/>
      <c r="GS266" s="101"/>
      <c r="GT266" s="101"/>
      <c r="GU266" s="101"/>
      <c r="GV266" s="101"/>
      <c r="GW266" s="101"/>
      <c r="GX266" s="101"/>
      <c r="GY266" s="101"/>
      <c r="GZ266" s="101"/>
    </row>
    <row r="267" spans="1:208" hidden="1" x14ac:dyDescent="0.3">
      <c r="A267" s="72">
        <v>5038</v>
      </c>
      <c r="B267" s="76" t="s">
        <v>703</v>
      </c>
      <c r="C267" s="68" t="s">
        <v>702</v>
      </c>
      <c r="D267" s="72">
        <v>186</v>
      </c>
      <c r="E267" s="69" t="s">
        <v>748</v>
      </c>
      <c r="F267" s="88" t="s">
        <v>747</v>
      </c>
      <c r="G267" s="84">
        <v>395000</v>
      </c>
      <c r="H267" s="98"/>
      <c r="AR267" s="102"/>
      <c r="AS267" s="101"/>
      <c r="AT267" s="101"/>
      <c r="AU267" s="101"/>
      <c r="AV267" s="101"/>
      <c r="AW267" s="101"/>
      <c r="AX267" s="101"/>
      <c r="AY267" s="101"/>
      <c r="AZ267" s="101"/>
      <c r="BA267" s="101"/>
      <c r="BB267" s="101"/>
      <c r="BC267" s="101"/>
      <c r="BD267" s="101"/>
      <c r="BE267" s="101"/>
      <c r="BF267" s="101"/>
      <c r="BG267" s="101"/>
      <c r="BH267" s="101"/>
      <c r="BI267" s="101"/>
      <c r="BJ267" s="101"/>
      <c r="BK267" s="101"/>
      <c r="BL267" s="101"/>
      <c r="BM267" s="101"/>
      <c r="BN267" s="101"/>
      <c r="BO267" s="101"/>
      <c r="BP267" s="101"/>
      <c r="BQ267" s="101"/>
      <c r="BR267" s="101"/>
      <c r="BS267" s="101"/>
      <c r="BT267" s="101"/>
      <c r="BU267" s="101"/>
      <c r="BV267" s="101"/>
      <c r="BW267" s="101"/>
      <c r="BX267" s="101"/>
      <c r="BY267" s="101"/>
      <c r="BZ267" s="101"/>
      <c r="CA267" s="101"/>
      <c r="CB267" s="101"/>
      <c r="CC267" s="101"/>
      <c r="CD267" s="101"/>
      <c r="CE267" s="101"/>
      <c r="CF267" s="101"/>
      <c r="CG267" s="101"/>
      <c r="CH267" s="101"/>
      <c r="CI267" s="101"/>
      <c r="CJ267" s="101"/>
      <c r="CK267" s="101"/>
      <c r="CL267" s="101"/>
      <c r="CM267" s="101"/>
      <c r="CN267" s="101"/>
      <c r="CO267" s="101"/>
      <c r="CP267" s="101"/>
      <c r="CQ267" s="101"/>
      <c r="CR267" s="101"/>
      <c r="CS267" s="101"/>
      <c r="CT267" s="101"/>
      <c r="CU267" s="101"/>
      <c r="CV267" s="101"/>
      <c r="CW267" s="101"/>
      <c r="CX267" s="101"/>
      <c r="CY267" s="101"/>
      <c r="CZ267" s="101"/>
      <c r="DA267" s="101"/>
      <c r="DB267" s="101"/>
      <c r="DC267" s="101"/>
      <c r="DD267" s="101"/>
      <c r="DE267" s="101"/>
      <c r="DF267" s="101"/>
      <c r="DG267" s="101"/>
      <c r="DH267" s="101"/>
      <c r="DI267" s="101"/>
      <c r="DJ267" s="101"/>
      <c r="DK267" s="101"/>
      <c r="DL267" s="101"/>
      <c r="DM267" s="101"/>
      <c r="DN267" s="101"/>
      <c r="DO267" s="101"/>
      <c r="DP267" s="101"/>
      <c r="DQ267" s="101"/>
      <c r="DR267" s="101"/>
      <c r="DS267" s="101"/>
      <c r="DT267" s="101"/>
      <c r="DU267" s="101"/>
      <c r="DV267" s="101"/>
      <c r="DW267" s="101"/>
      <c r="DX267" s="101"/>
      <c r="DY267" s="101"/>
      <c r="DZ267" s="101"/>
      <c r="EA267" s="101"/>
      <c r="EB267" s="101"/>
      <c r="EC267" s="101"/>
      <c r="ED267" s="101"/>
      <c r="EE267" s="101"/>
      <c r="EF267" s="101"/>
      <c r="EG267" s="101"/>
      <c r="EH267" s="101"/>
      <c r="EI267" s="101"/>
      <c r="EJ267" s="101"/>
      <c r="EK267" s="101"/>
      <c r="EL267" s="101"/>
      <c r="EM267" s="101"/>
      <c r="EN267" s="101"/>
      <c r="EO267" s="101"/>
      <c r="EP267" s="101"/>
      <c r="EQ267" s="101"/>
      <c r="ER267" s="101"/>
      <c r="ES267" s="101"/>
      <c r="ET267" s="101"/>
      <c r="EU267" s="101"/>
      <c r="EV267" s="101"/>
      <c r="EW267" s="101"/>
      <c r="EX267" s="101"/>
      <c r="EY267" s="101"/>
      <c r="EZ267" s="101"/>
      <c r="FA267" s="101"/>
      <c r="FB267" s="101"/>
      <c r="FC267" s="101"/>
      <c r="FD267" s="101"/>
      <c r="FE267" s="101"/>
      <c r="FF267" s="101"/>
      <c r="FG267" s="101"/>
      <c r="FH267" s="101"/>
      <c r="FI267" s="101"/>
      <c r="FJ267" s="101"/>
      <c r="FK267" s="101"/>
      <c r="FL267" s="101"/>
      <c r="FM267" s="101"/>
      <c r="FN267" s="101"/>
      <c r="FO267" s="101"/>
      <c r="FP267" s="101"/>
      <c r="FQ267" s="101"/>
      <c r="FR267" s="101"/>
      <c r="FS267" s="101"/>
      <c r="FT267" s="101"/>
      <c r="FU267" s="101"/>
      <c r="FV267" s="101"/>
      <c r="FW267" s="101"/>
      <c r="FX267" s="101"/>
      <c r="FY267" s="101"/>
      <c r="FZ267" s="101"/>
      <c r="GA267" s="101"/>
      <c r="GB267" s="101"/>
      <c r="GC267" s="101"/>
      <c r="GD267" s="101"/>
      <c r="GE267" s="101"/>
      <c r="GF267" s="101"/>
      <c r="GG267" s="101"/>
      <c r="GH267" s="101"/>
      <c r="GI267" s="101"/>
      <c r="GJ267" s="101"/>
      <c r="GK267" s="101"/>
      <c r="GL267" s="101"/>
      <c r="GM267" s="101"/>
      <c r="GN267" s="101"/>
      <c r="GO267" s="101"/>
      <c r="GP267" s="101"/>
      <c r="GQ267" s="101"/>
      <c r="GR267" s="101"/>
      <c r="GS267" s="101"/>
      <c r="GT267" s="101"/>
      <c r="GU267" s="101"/>
      <c r="GV267" s="101"/>
      <c r="GW267" s="101"/>
      <c r="GX267" s="101"/>
      <c r="GY267" s="101"/>
      <c r="GZ267" s="101"/>
    </row>
    <row r="268" spans="1:208" hidden="1" x14ac:dyDescent="0.3">
      <c r="A268" s="72">
        <v>1361</v>
      </c>
      <c r="B268" s="76" t="s">
        <v>546</v>
      </c>
      <c r="C268" s="73" t="s">
        <v>22</v>
      </c>
      <c r="D268" s="72">
        <v>857</v>
      </c>
      <c r="E268" s="68" t="s">
        <v>580</v>
      </c>
      <c r="F268" s="71" t="s">
        <v>577</v>
      </c>
      <c r="G268" s="84">
        <v>390000</v>
      </c>
      <c r="H268" s="98"/>
      <c r="AR268" s="102"/>
      <c r="AS268" s="101"/>
      <c r="AT268" s="101"/>
      <c r="AU268" s="101"/>
      <c r="AV268" s="101"/>
      <c r="AW268" s="101"/>
      <c r="AX268" s="101"/>
      <c r="AY268" s="101"/>
      <c r="AZ268" s="101"/>
      <c r="BA268" s="101"/>
      <c r="BB268" s="101"/>
      <c r="BC268" s="101"/>
      <c r="BD268" s="101"/>
      <c r="BE268" s="101"/>
      <c r="BF268" s="101"/>
      <c r="BG268" s="101"/>
      <c r="BH268" s="101"/>
      <c r="BI268" s="101"/>
      <c r="BJ268" s="101"/>
      <c r="BK268" s="101"/>
      <c r="BL268" s="101"/>
      <c r="BM268" s="101"/>
      <c r="BN268" s="101"/>
      <c r="BO268" s="101"/>
      <c r="BP268" s="101"/>
      <c r="BQ268" s="101"/>
      <c r="BR268" s="101"/>
      <c r="BS268" s="101"/>
      <c r="BT268" s="101"/>
      <c r="BU268" s="101"/>
      <c r="BV268" s="101"/>
      <c r="BW268" s="101"/>
      <c r="BX268" s="101"/>
      <c r="BY268" s="101"/>
      <c r="BZ268" s="101"/>
      <c r="CA268" s="101"/>
      <c r="CB268" s="101"/>
      <c r="CC268" s="101"/>
      <c r="CD268" s="101"/>
      <c r="CE268" s="101"/>
      <c r="CF268" s="101"/>
      <c r="CG268" s="101"/>
      <c r="CH268" s="101"/>
      <c r="CI268" s="101"/>
      <c r="CJ268" s="101"/>
      <c r="CK268" s="101"/>
      <c r="CL268" s="101"/>
      <c r="CM268" s="101"/>
      <c r="CN268" s="101"/>
      <c r="CO268" s="101"/>
      <c r="CP268" s="101"/>
      <c r="CQ268" s="101"/>
      <c r="CR268" s="101"/>
      <c r="CS268" s="101"/>
      <c r="CT268" s="101"/>
      <c r="CU268" s="101"/>
      <c r="CV268" s="101"/>
      <c r="CW268" s="101"/>
      <c r="CX268" s="101"/>
      <c r="CY268" s="101"/>
      <c r="CZ268" s="101"/>
      <c r="DA268" s="101"/>
      <c r="DB268" s="101"/>
      <c r="DC268" s="101"/>
      <c r="DD268" s="101"/>
      <c r="DE268" s="101"/>
      <c r="DF268" s="101"/>
      <c r="DG268" s="101"/>
      <c r="DH268" s="101"/>
      <c r="DI268" s="101"/>
      <c r="DJ268" s="101"/>
      <c r="DK268" s="101"/>
      <c r="DL268" s="101"/>
      <c r="DM268" s="101"/>
      <c r="DN268" s="101"/>
      <c r="DO268" s="101"/>
      <c r="DP268" s="101"/>
      <c r="DQ268" s="101"/>
      <c r="DR268" s="101"/>
      <c r="DS268" s="101"/>
      <c r="DT268" s="101"/>
      <c r="DU268" s="101"/>
      <c r="DV268" s="101"/>
      <c r="DW268" s="101"/>
      <c r="DX268" s="101"/>
      <c r="DY268" s="101"/>
      <c r="DZ268" s="101"/>
      <c r="EA268" s="101"/>
      <c r="EB268" s="101"/>
      <c r="EC268" s="101"/>
      <c r="ED268" s="101"/>
      <c r="EE268" s="101"/>
      <c r="EF268" s="101"/>
      <c r="EG268" s="101"/>
      <c r="EH268" s="101"/>
      <c r="EI268" s="101"/>
      <c r="EJ268" s="101"/>
      <c r="EK268" s="101"/>
      <c r="EL268" s="101"/>
      <c r="EM268" s="101"/>
      <c r="EN268" s="101"/>
      <c r="EO268" s="101"/>
      <c r="EP268" s="101"/>
      <c r="EQ268" s="101"/>
      <c r="ER268" s="101"/>
      <c r="ES268" s="101"/>
      <c r="ET268" s="101"/>
      <c r="EU268" s="101"/>
      <c r="EV268" s="101"/>
      <c r="EW268" s="101"/>
      <c r="EX268" s="101"/>
      <c r="EY268" s="101"/>
      <c r="EZ268" s="101"/>
      <c r="FA268" s="101"/>
      <c r="FB268" s="101"/>
      <c r="FC268" s="101"/>
      <c r="FD268" s="101"/>
      <c r="FE268" s="101"/>
      <c r="FF268" s="101"/>
      <c r="FG268" s="101"/>
      <c r="FH268" s="101"/>
      <c r="FI268" s="101"/>
      <c r="FJ268" s="101"/>
      <c r="FK268" s="101"/>
      <c r="FL268" s="101"/>
      <c r="FM268" s="101"/>
      <c r="FN268" s="101"/>
      <c r="FO268" s="101"/>
      <c r="FP268" s="101"/>
      <c r="FQ268" s="101"/>
      <c r="FR268" s="101"/>
      <c r="FS268" s="101"/>
      <c r="FT268" s="101"/>
      <c r="FU268" s="101"/>
      <c r="FV268" s="101"/>
      <c r="FW268" s="101"/>
      <c r="FX268" s="101"/>
      <c r="FY268" s="101"/>
      <c r="FZ268" s="101"/>
      <c r="GA268" s="101"/>
      <c r="GB268" s="101"/>
      <c r="GC268" s="101"/>
      <c r="GD268" s="101"/>
      <c r="GE268" s="101"/>
      <c r="GF268" s="101"/>
      <c r="GG268" s="101"/>
      <c r="GH268" s="101"/>
      <c r="GI268" s="101"/>
      <c r="GJ268" s="101"/>
      <c r="GK268" s="101"/>
      <c r="GL268" s="101"/>
      <c r="GM268" s="101"/>
      <c r="GN268" s="101"/>
      <c r="GO268" s="101"/>
      <c r="GP268" s="101"/>
      <c r="GQ268" s="101"/>
      <c r="GR268" s="101"/>
      <c r="GS268" s="101"/>
      <c r="GT268" s="101"/>
      <c r="GU268" s="101"/>
      <c r="GV268" s="101"/>
      <c r="GW268" s="101"/>
      <c r="GX268" s="101"/>
      <c r="GY268" s="101"/>
      <c r="GZ268" s="101"/>
    </row>
    <row r="269" spans="1:208" hidden="1" x14ac:dyDescent="0.3">
      <c r="A269" s="72">
        <v>5156</v>
      </c>
      <c r="B269" s="76" t="s">
        <v>135</v>
      </c>
      <c r="C269" s="68" t="s">
        <v>700</v>
      </c>
      <c r="D269" s="72">
        <v>81</v>
      </c>
      <c r="E269" s="68" t="s">
        <v>896</v>
      </c>
      <c r="F269" s="75" t="s">
        <v>895</v>
      </c>
      <c r="G269" s="84">
        <v>380000</v>
      </c>
      <c r="H269" s="98"/>
      <c r="AR269" s="102"/>
      <c r="AS269" s="101"/>
      <c r="AT269" s="101"/>
      <c r="AU269" s="101"/>
      <c r="AV269" s="101"/>
      <c r="AW269" s="101"/>
      <c r="AX269" s="101"/>
      <c r="AY269" s="101"/>
      <c r="AZ269" s="101"/>
      <c r="BA269" s="101"/>
      <c r="BB269" s="101"/>
      <c r="BC269" s="101"/>
      <c r="BD269" s="101"/>
      <c r="BE269" s="101"/>
      <c r="BF269" s="101"/>
      <c r="BG269" s="101"/>
      <c r="BH269" s="101"/>
      <c r="BI269" s="101"/>
      <c r="BJ269" s="101"/>
      <c r="BK269" s="101"/>
      <c r="BL269" s="101"/>
      <c r="BM269" s="101"/>
      <c r="BN269" s="101"/>
      <c r="BO269" s="101"/>
      <c r="BP269" s="101"/>
      <c r="BQ269" s="101"/>
      <c r="BR269" s="101"/>
      <c r="BS269" s="101"/>
      <c r="BT269" s="101"/>
      <c r="BU269" s="101"/>
      <c r="BV269" s="101"/>
      <c r="BW269" s="101"/>
      <c r="BX269" s="101"/>
      <c r="BY269" s="101"/>
      <c r="BZ269" s="101"/>
      <c r="CA269" s="101"/>
      <c r="CB269" s="101"/>
      <c r="CC269" s="101"/>
      <c r="CD269" s="101"/>
      <c r="CE269" s="101"/>
      <c r="CF269" s="101"/>
      <c r="CG269" s="101"/>
      <c r="CH269" s="101"/>
      <c r="CI269" s="101"/>
      <c r="CJ269" s="101"/>
      <c r="CK269" s="101"/>
      <c r="CL269" s="101"/>
      <c r="CM269" s="101"/>
      <c r="CN269" s="101"/>
      <c r="CO269" s="101"/>
      <c r="CP269" s="101"/>
      <c r="CQ269" s="101"/>
      <c r="CR269" s="101"/>
      <c r="CS269" s="101"/>
      <c r="CT269" s="101"/>
      <c r="CU269" s="101"/>
      <c r="CV269" s="101"/>
      <c r="CW269" s="101"/>
      <c r="CX269" s="101"/>
      <c r="CY269" s="101"/>
      <c r="CZ269" s="101"/>
      <c r="DA269" s="101"/>
      <c r="DB269" s="101"/>
      <c r="DC269" s="101"/>
      <c r="DD269" s="101"/>
      <c r="DE269" s="101"/>
      <c r="DF269" s="101"/>
      <c r="DG269" s="101"/>
      <c r="DH269" s="101"/>
      <c r="DI269" s="101"/>
      <c r="DJ269" s="101"/>
      <c r="DK269" s="101"/>
      <c r="DL269" s="101"/>
      <c r="DM269" s="101"/>
      <c r="DN269" s="101"/>
      <c r="DO269" s="101"/>
      <c r="DP269" s="101"/>
      <c r="DQ269" s="101"/>
      <c r="DR269" s="101"/>
      <c r="DS269" s="101"/>
      <c r="DT269" s="101"/>
      <c r="DU269" s="101"/>
      <c r="DV269" s="101"/>
      <c r="DW269" s="101"/>
      <c r="DX269" s="101"/>
      <c r="DY269" s="101"/>
      <c r="DZ269" s="101"/>
      <c r="EA269" s="101"/>
      <c r="EB269" s="101"/>
      <c r="EC269" s="101"/>
      <c r="ED269" s="101"/>
      <c r="EE269" s="101"/>
      <c r="EF269" s="101"/>
      <c r="EG269" s="101"/>
      <c r="EH269" s="101"/>
      <c r="EI269" s="101"/>
      <c r="EJ269" s="101"/>
      <c r="EK269" s="101"/>
      <c r="EL269" s="101"/>
      <c r="EM269" s="101"/>
      <c r="EN269" s="101"/>
      <c r="EO269" s="101"/>
      <c r="EP269" s="101"/>
      <c r="EQ269" s="101"/>
      <c r="ER269" s="101"/>
      <c r="ES269" s="101"/>
      <c r="ET269" s="101"/>
      <c r="EU269" s="101"/>
      <c r="EV269" s="101"/>
      <c r="EW269" s="101"/>
      <c r="EX269" s="101"/>
      <c r="EY269" s="101"/>
      <c r="EZ269" s="101"/>
      <c r="FA269" s="101"/>
      <c r="FB269" s="101"/>
      <c r="FC269" s="101"/>
      <c r="FD269" s="101"/>
      <c r="FE269" s="101"/>
      <c r="FF269" s="101"/>
      <c r="FG269" s="101"/>
      <c r="FH269" s="101"/>
      <c r="FI269" s="101"/>
      <c r="FJ269" s="101"/>
      <c r="FK269" s="101"/>
      <c r="FL269" s="101"/>
      <c r="FM269" s="101"/>
      <c r="FN269" s="101"/>
      <c r="FO269" s="101"/>
      <c r="FP269" s="101"/>
      <c r="FQ269" s="101"/>
      <c r="FR269" s="101"/>
      <c r="FS269" s="101"/>
      <c r="FT269" s="101"/>
      <c r="FU269" s="101"/>
      <c r="FV269" s="101"/>
      <c r="FW269" s="101"/>
      <c r="FX269" s="101"/>
      <c r="FY269" s="101"/>
      <c r="FZ269" s="101"/>
      <c r="GA269" s="101"/>
      <c r="GB269" s="101"/>
      <c r="GC269" s="101"/>
      <c r="GD269" s="101"/>
      <c r="GE269" s="101"/>
      <c r="GF269" s="101"/>
      <c r="GG269" s="101"/>
      <c r="GH269" s="101"/>
      <c r="GI269" s="101"/>
      <c r="GJ269" s="101"/>
      <c r="GK269" s="101"/>
      <c r="GL269" s="101"/>
      <c r="GM269" s="101"/>
      <c r="GN269" s="101"/>
      <c r="GO269" s="101"/>
      <c r="GP269" s="101"/>
      <c r="GQ269" s="101"/>
      <c r="GR269" s="101"/>
      <c r="GS269" s="101"/>
      <c r="GT269" s="101"/>
      <c r="GU269" s="101"/>
      <c r="GV269" s="101"/>
      <c r="GW269" s="101"/>
      <c r="GX269" s="101"/>
      <c r="GY269" s="101"/>
      <c r="GZ269" s="101"/>
    </row>
    <row r="270" spans="1:208" hidden="1" x14ac:dyDescent="0.3">
      <c r="A270" s="72">
        <v>5031</v>
      </c>
      <c r="B270" s="76" t="s">
        <v>708</v>
      </c>
      <c r="C270" s="68" t="s">
        <v>707</v>
      </c>
      <c r="D270" s="72">
        <v>4772</v>
      </c>
      <c r="E270" s="68" t="s">
        <v>737</v>
      </c>
      <c r="F270" s="75"/>
      <c r="G270" s="84">
        <v>380000</v>
      </c>
      <c r="H270" s="98"/>
      <c r="AR270" s="102"/>
      <c r="AS270" s="101"/>
      <c r="AT270" s="101"/>
      <c r="AU270" s="101"/>
      <c r="AV270" s="101"/>
      <c r="AW270" s="101"/>
      <c r="AX270" s="101"/>
      <c r="AY270" s="101"/>
      <c r="AZ270" s="101"/>
      <c r="BA270" s="101"/>
      <c r="BB270" s="101"/>
      <c r="BC270" s="101"/>
      <c r="BD270" s="101"/>
      <c r="BE270" s="101"/>
      <c r="BF270" s="101"/>
      <c r="BG270" s="101"/>
      <c r="BH270" s="101"/>
      <c r="BI270" s="101"/>
      <c r="BJ270" s="101"/>
      <c r="BK270" s="101"/>
      <c r="BL270" s="101"/>
      <c r="BM270" s="101"/>
      <c r="BN270" s="101"/>
      <c r="BO270" s="101"/>
      <c r="BP270" s="101"/>
      <c r="BQ270" s="101"/>
      <c r="BR270" s="101"/>
      <c r="BS270" s="101"/>
      <c r="BT270" s="101"/>
      <c r="BU270" s="101"/>
      <c r="BV270" s="101"/>
      <c r="BW270" s="101"/>
      <c r="BX270" s="101"/>
      <c r="BY270" s="101"/>
      <c r="BZ270" s="101"/>
      <c r="CA270" s="101"/>
      <c r="CB270" s="101"/>
      <c r="CC270" s="101"/>
      <c r="CD270" s="101"/>
      <c r="CE270" s="101"/>
      <c r="CF270" s="101"/>
      <c r="CG270" s="101"/>
      <c r="CH270" s="101"/>
      <c r="CI270" s="101"/>
      <c r="CJ270" s="101"/>
      <c r="CK270" s="101"/>
      <c r="CL270" s="101"/>
      <c r="CM270" s="101"/>
      <c r="CN270" s="101"/>
      <c r="CO270" s="101"/>
      <c r="CP270" s="101"/>
      <c r="CQ270" s="101"/>
      <c r="CR270" s="101"/>
      <c r="CS270" s="101"/>
      <c r="CT270" s="101"/>
      <c r="CU270" s="101"/>
      <c r="CV270" s="101"/>
      <c r="CW270" s="101"/>
      <c r="CX270" s="101"/>
      <c r="CY270" s="101"/>
      <c r="CZ270" s="101"/>
      <c r="DA270" s="101"/>
      <c r="DB270" s="101"/>
      <c r="DC270" s="101"/>
      <c r="DD270" s="101"/>
      <c r="DE270" s="101"/>
      <c r="DF270" s="101"/>
      <c r="DG270" s="101"/>
      <c r="DH270" s="101"/>
      <c r="DI270" s="101"/>
      <c r="DJ270" s="101"/>
      <c r="DK270" s="101"/>
      <c r="DL270" s="101"/>
      <c r="DM270" s="101"/>
      <c r="DN270" s="101"/>
      <c r="DO270" s="101"/>
      <c r="DP270" s="101"/>
      <c r="DQ270" s="101"/>
      <c r="DR270" s="101"/>
      <c r="DS270" s="101"/>
      <c r="DT270" s="101"/>
      <c r="DU270" s="101"/>
      <c r="DV270" s="101"/>
      <c r="DW270" s="101"/>
      <c r="DX270" s="101"/>
      <c r="DY270" s="101"/>
      <c r="DZ270" s="101"/>
      <c r="EA270" s="101"/>
      <c r="EB270" s="101"/>
      <c r="EC270" s="101"/>
      <c r="ED270" s="101"/>
      <c r="EE270" s="101"/>
      <c r="EF270" s="101"/>
      <c r="EG270" s="101"/>
      <c r="EH270" s="101"/>
      <c r="EI270" s="101"/>
      <c r="EJ270" s="101"/>
      <c r="EK270" s="101"/>
      <c r="EL270" s="101"/>
      <c r="EM270" s="101"/>
      <c r="EN270" s="101"/>
      <c r="EO270" s="101"/>
      <c r="EP270" s="101"/>
      <c r="EQ270" s="101"/>
      <c r="ER270" s="101"/>
      <c r="ES270" s="101"/>
      <c r="ET270" s="101"/>
      <c r="EU270" s="101"/>
      <c r="EV270" s="101"/>
      <c r="EW270" s="101"/>
      <c r="EX270" s="101"/>
      <c r="EY270" s="101"/>
      <c r="EZ270" s="101"/>
      <c r="FA270" s="101"/>
      <c r="FB270" s="101"/>
      <c r="FC270" s="101"/>
      <c r="FD270" s="101"/>
      <c r="FE270" s="101"/>
      <c r="FF270" s="101"/>
      <c r="FG270" s="101"/>
      <c r="FH270" s="101"/>
      <c r="FI270" s="101"/>
      <c r="FJ270" s="101"/>
      <c r="FK270" s="101"/>
      <c r="FL270" s="101"/>
      <c r="FM270" s="101"/>
      <c r="FN270" s="101"/>
      <c r="FO270" s="101"/>
      <c r="FP270" s="101"/>
      <c r="FQ270" s="101"/>
      <c r="FR270" s="101"/>
      <c r="FS270" s="101"/>
      <c r="FT270" s="101"/>
      <c r="FU270" s="101"/>
      <c r="FV270" s="101"/>
      <c r="FW270" s="101"/>
      <c r="FX270" s="101"/>
      <c r="FY270" s="101"/>
      <c r="FZ270" s="101"/>
      <c r="GA270" s="101"/>
      <c r="GB270" s="101"/>
      <c r="GC270" s="101"/>
      <c r="GD270" s="101"/>
      <c r="GE270" s="101"/>
      <c r="GF270" s="101"/>
      <c r="GG270" s="101"/>
      <c r="GH270" s="101"/>
      <c r="GI270" s="101"/>
      <c r="GJ270" s="101"/>
      <c r="GK270" s="101"/>
      <c r="GL270" s="101"/>
      <c r="GM270" s="101"/>
      <c r="GN270" s="101"/>
      <c r="GO270" s="101"/>
      <c r="GP270" s="101"/>
      <c r="GQ270" s="101"/>
      <c r="GR270" s="101"/>
      <c r="GS270" s="101"/>
      <c r="GT270" s="101"/>
      <c r="GU270" s="101"/>
      <c r="GV270" s="101"/>
      <c r="GW270" s="101"/>
      <c r="GX270" s="101"/>
      <c r="GY270" s="101"/>
      <c r="GZ270" s="101"/>
    </row>
    <row r="271" spans="1:208" hidden="1" x14ac:dyDescent="0.3">
      <c r="A271" s="72">
        <v>2111</v>
      </c>
      <c r="B271" s="76" t="s">
        <v>546</v>
      </c>
      <c r="C271" s="69" t="s">
        <v>23</v>
      </c>
      <c r="D271" s="72">
        <v>4744</v>
      </c>
      <c r="E271" s="68" t="s">
        <v>601</v>
      </c>
      <c r="F271" s="75" t="s">
        <v>600</v>
      </c>
      <c r="G271" s="84">
        <v>356000</v>
      </c>
      <c r="H271" s="98"/>
      <c r="AR271" s="102"/>
      <c r="AS271" s="101"/>
      <c r="AT271" s="101"/>
      <c r="AU271" s="101"/>
      <c r="AV271" s="101"/>
      <c r="AW271" s="101"/>
      <c r="AX271" s="101"/>
      <c r="AY271" s="101"/>
      <c r="AZ271" s="101"/>
      <c r="BA271" s="101"/>
      <c r="BB271" s="101"/>
      <c r="BC271" s="101"/>
      <c r="BD271" s="101"/>
      <c r="BE271" s="101"/>
      <c r="BF271" s="101"/>
      <c r="BG271" s="101"/>
      <c r="BH271" s="101"/>
      <c r="BI271" s="101"/>
      <c r="BJ271" s="101"/>
      <c r="BK271" s="101"/>
      <c r="BL271" s="101"/>
      <c r="BM271" s="101"/>
      <c r="BN271" s="101"/>
      <c r="BO271" s="101"/>
      <c r="BP271" s="101"/>
      <c r="BQ271" s="101"/>
      <c r="BR271" s="101"/>
      <c r="BS271" s="101"/>
      <c r="BT271" s="101"/>
      <c r="BU271" s="101"/>
      <c r="BV271" s="101"/>
      <c r="BW271" s="101"/>
      <c r="BX271" s="101"/>
      <c r="BY271" s="101"/>
      <c r="BZ271" s="101"/>
      <c r="CA271" s="101"/>
      <c r="CB271" s="101"/>
      <c r="CC271" s="101"/>
      <c r="CD271" s="101"/>
      <c r="CE271" s="101"/>
      <c r="CF271" s="101"/>
      <c r="CG271" s="101"/>
      <c r="CH271" s="101"/>
      <c r="CI271" s="101"/>
      <c r="CJ271" s="101"/>
      <c r="CK271" s="101"/>
      <c r="CL271" s="101"/>
      <c r="CM271" s="101"/>
      <c r="CN271" s="101"/>
      <c r="CO271" s="101"/>
      <c r="CP271" s="101"/>
      <c r="CQ271" s="101"/>
      <c r="CR271" s="101"/>
      <c r="CS271" s="101"/>
      <c r="CT271" s="101"/>
      <c r="CU271" s="101"/>
      <c r="CV271" s="101"/>
      <c r="CW271" s="101"/>
      <c r="CX271" s="101"/>
      <c r="CY271" s="101"/>
      <c r="CZ271" s="101"/>
      <c r="DA271" s="101"/>
      <c r="DB271" s="101"/>
      <c r="DC271" s="101"/>
      <c r="DD271" s="101"/>
      <c r="DE271" s="101"/>
      <c r="DF271" s="101"/>
      <c r="DG271" s="101"/>
      <c r="DH271" s="101"/>
      <c r="DI271" s="101"/>
      <c r="DJ271" s="101"/>
      <c r="DK271" s="101"/>
      <c r="DL271" s="101"/>
      <c r="DM271" s="101"/>
      <c r="DN271" s="101"/>
      <c r="DO271" s="101"/>
      <c r="DP271" s="101"/>
      <c r="DQ271" s="101"/>
      <c r="DR271" s="101"/>
      <c r="DS271" s="101"/>
      <c r="DT271" s="101"/>
      <c r="DU271" s="101"/>
      <c r="DV271" s="101"/>
      <c r="DW271" s="101"/>
      <c r="DX271" s="101"/>
      <c r="DY271" s="101"/>
      <c r="DZ271" s="101"/>
      <c r="EA271" s="101"/>
      <c r="EB271" s="101"/>
      <c r="EC271" s="101"/>
      <c r="ED271" s="101"/>
      <c r="EE271" s="101"/>
      <c r="EF271" s="101"/>
      <c r="EG271" s="101"/>
      <c r="EH271" s="101"/>
      <c r="EI271" s="101"/>
      <c r="EJ271" s="101"/>
      <c r="EK271" s="101"/>
      <c r="EL271" s="101"/>
      <c r="EM271" s="101"/>
      <c r="EN271" s="101"/>
      <c r="EO271" s="101"/>
      <c r="EP271" s="101"/>
      <c r="EQ271" s="101"/>
      <c r="ER271" s="101"/>
      <c r="ES271" s="101"/>
      <c r="ET271" s="101"/>
      <c r="EU271" s="101"/>
      <c r="EV271" s="101"/>
      <c r="EW271" s="101"/>
      <c r="EX271" s="101"/>
      <c r="EY271" s="101"/>
      <c r="EZ271" s="101"/>
      <c r="FA271" s="101"/>
      <c r="FB271" s="101"/>
      <c r="FC271" s="101"/>
      <c r="FD271" s="101"/>
      <c r="FE271" s="101"/>
      <c r="FF271" s="101"/>
      <c r="FG271" s="101"/>
      <c r="FH271" s="101"/>
      <c r="FI271" s="101"/>
      <c r="FJ271" s="101"/>
      <c r="FK271" s="101"/>
      <c r="FL271" s="101"/>
      <c r="FM271" s="101"/>
      <c r="FN271" s="101"/>
      <c r="FO271" s="101"/>
      <c r="FP271" s="101"/>
      <c r="FQ271" s="101"/>
      <c r="FR271" s="101"/>
      <c r="FS271" s="101"/>
      <c r="FT271" s="101"/>
      <c r="FU271" s="101"/>
      <c r="FV271" s="101"/>
      <c r="FW271" s="101"/>
      <c r="FX271" s="101"/>
      <c r="FY271" s="101"/>
      <c r="FZ271" s="101"/>
      <c r="GA271" s="101"/>
      <c r="GB271" s="101"/>
      <c r="GC271" s="101"/>
      <c r="GD271" s="101"/>
      <c r="GE271" s="101"/>
      <c r="GF271" s="101"/>
      <c r="GG271" s="101"/>
      <c r="GH271" s="101"/>
      <c r="GI271" s="101"/>
      <c r="GJ271" s="101"/>
      <c r="GK271" s="101"/>
      <c r="GL271" s="101"/>
      <c r="GM271" s="101"/>
      <c r="GN271" s="101"/>
      <c r="GO271" s="101"/>
      <c r="GP271" s="101"/>
      <c r="GQ271" s="101"/>
      <c r="GR271" s="101"/>
      <c r="GS271" s="101"/>
      <c r="GT271" s="101"/>
      <c r="GU271" s="101"/>
      <c r="GV271" s="101"/>
      <c r="GW271" s="101"/>
      <c r="GX271" s="101"/>
      <c r="GY271" s="101"/>
      <c r="GZ271" s="101"/>
    </row>
    <row r="272" spans="1:208" hidden="1" x14ac:dyDescent="0.3">
      <c r="A272" s="72">
        <v>5179</v>
      </c>
      <c r="B272" s="76" t="s">
        <v>546</v>
      </c>
      <c r="C272" s="68" t="s">
        <v>1130</v>
      </c>
      <c r="D272" s="72">
        <v>4517</v>
      </c>
      <c r="E272" s="68" t="s">
        <v>1136</v>
      </c>
      <c r="F272" s="75" t="s">
        <v>1128</v>
      </c>
      <c r="G272" s="84">
        <v>350000</v>
      </c>
      <c r="H272" s="98"/>
      <c r="AR272" s="102"/>
      <c r="AS272" s="101"/>
      <c r="AT272" s="101"/>
      <c r="AU272" s="101"/>
      <c r="AV272" s="101"/>
      <c r="AW272" s="101"/>
      <c r="AX272" s="101"/>
      <c r="AY272" s="101"/>
      <c r="AZ272" s="101"/>
      <c r="BA272" s="101"/>
      <c r="BB272" s="101"/>
      <c r="BC272" s="101"/>
      <c r="BD272" s="101"/>
      <c r="BE272" s="101"/>
      <c r="BF272" s="101"/>
      <c r="BG272" s="101"/>
      <c r="BH272" s="101"/>
      <c r="BI272" s="101"/>
      <c r="BJ272" s="101"/>
      <c r="BK272" s="101"/>
      <c r="BL272" s="101"/>
      <c r="BM272" s="101"/>
      <c r="BN272" s="101"/>
      <c r="BO272" s="101"/>
      <c r="BP272" s="101"/>
      <c r="BQ272" s="101"/>
      <c r="BR272" s="101"/>
      <c r="BS272" s="101"/>
      <c r="BT272" s="101"/>
      <c r="BU272" s="101"/>
      <c r="BV272" s="101"/>
      <c r="BW272" s="101"/>
      <c r="BX272" s="101"/>
      <c r="BY272" s="101"/>
      <c r="BZ272" s="101"/>
      <c r="CA272" s="101"/>
      <c r="CB272" s="101"/>
      <c r="CC272" s="101"/>
      <c r="CD272" s="101"/>
      <c r="CE272" s="101"/>
      <c r="CF272" s="101"/>
      <c r="CG272" s="101"/>
      <c r="CH272" s="101"/>
      <c r="CI272" s="101"/>
      <c r="CJ272" s="101"/>
      <c r="CK272" s="101"/>
      <c r="CL272" s="101"/>
      <c r="CM272" s="101"/>
      <c r="CN272" s="101"/>
      <c r="CO272" s="101"/>
      <c r="CP272" s="101"/>
      <c r="CQ272" s="101"/>
      <c r="CR272" s="101"/>
      <c r="CS272" s="101"/>
      <c r="CT272" s="101"/>
      <c r="CU272" s="101"/>
      <c r="CV272" s="101"/>
      <c r="CW272" s="101"/>
      <c r="CX272" s="101"/>
      <c r="CY272" s="101"/>
      <c r="CZ272" s="101"/>
      <c r="DA272" s="101"/>
      <c r="DB272" s="101"/>
      <c r="DC272" s="101"/>
      <c r="DD272" s="101"/>
      <c r="DE272" s="101"/>
      <c r="DF272" s="101"/>
      <c r="DG272" s="101"/>
      <c r="DH272" s="101"/>
      <c r="DI272" s="101"/>
      <c r="DJ272" s="101"/>
      <c r="DK272" s="101"/>
      <c r="DL272" s="101"/>
      <c r="DM272" s="101"/>
      <c r="DN272" s="101"/>
      <c r="DO272" s="101"/>
      <c r="DP272" s="101"/>
      <c r="DQ272" s="101"/>
      <c r="DR272" s="101"/>
      <c r="DS272" s="101"/>
      <c r="DT272" s="101"/>
      <c r="DU272" s="101"/>
      <c r="DV272" s="101"/>
      <c r="DW272" s="101"/>
      <c r="DX272" s="101"/>
      <c r="DY272" s="101"/>
      <c r="DZ272" s="101"/>
      <c r="EA272" s="101"/>
      <c r="EB272" s="101"/>
      <c r="EC272" s="101"/>
      <c r="ED272" s="101"/>
      <c r="EE272" s="101"/>
      <c r="EF272" s="101"/>
      <c r="EG272" s="101"/>
      <c r="EH272" s="101"/>
      <c r="EI272" s="101"/>
      <c r="EJ272" s="101"/>
      <c r="EK272" s="101"/>
      <c r="EL272" s="101"/>
      <c r="EM272" s="101"/>
      <c r="EN272" s="101"/>
      <c r="EO272" s="101"/>
      <c r="EP272" s="101"/>
      <c r="EQ272" s="101"/>
      <c r="ER272" s="101"/>
      <c r="ES272" s="101"/>
      <c r="ET272" s="101"/>
      <c r="EU272" s="101"/>
      <c r="EV272" s="101"/>
      <c r="EW272" s="101"/>
      <c r="EX272" s="101"/>
      <c r="EY272" s="101"/>
      <c r="EZ272" s="101"/>
      <c r="FA272" s="101"/>
      <c r="FB272" s="101"/>
      <c r="FC272" s="101"/>
      <c r="FD272" s="101"/>
      <c r="FE272" s="101"/>
      <c r="FF272" s="101"/>
      <c r="FG272" s="101"/>
      <c r="FH272" s="101"/>
      <c r="FI272" s="101"/>
      <c r="FJ272" s="101"/>
      <c r="FK272" s="101"/>
      <c r="FL272" s="101"/>
      <c r="FM272" s="101"/>
      <c r="FN272" s="101"/>
      <c r="FO272" s="101"/>
      <c r="FP272" s="101"/>
      <c r="FQ272" s="101"/>
      <c r="FR272" s="101"/>
      <c r="FS272" s="101"/>
      <c r="FT272" s="101"/>
      <c r="FU272" s="101"/>
      <c r="FV272" s="101"/>
      <c r="FW272" s="101"/>
      <c r="FX272" s="101"/>
      <c r="FY272" s="101"/>
      <c r="FZ272" s="101"/>
      <c r="GA272" s="101"/>
      <c r="GB272" s="101"/>
      <c r="GC272" s="101"/>
      <c r="GD272" s="101"/>
      <c r="GE272" s="101"/>
      <c r="GF272" s="101"/>
      <c r="GG272" s="101"/>
      <c r="GH272" s="101"/>
      <c r="GI272" s="101"/>
      <c r="GJ272" s="101"/>
      <c r="GK272" s="101"/>
      <c r="GL272" s="101"/>
      <c r="GM272" s="101"/>
      <c r="GN272" s="101"/>
      <c r="GO272" s="101"/>
      <c r="GP272" s="101"/>
      <c r="GQ272" s="101"/>
      <c r="GR272" s="101"/>
      <c r="GS272" s="101"/>
      <c r="GT272" s="101"/>
      <c r="GU272" s="101"/>
      <c r="GV272" s="101"/>
      <c r="GW272" s="101"/>
      <c r="GX272" s="101"/>
      <c r="GY272" s="101"/>
      <c r="GZ272" s="101"/>
    </row>
    <row r="273" spans="1:208" hidden="1" x14ac:dyDescent="0.3">
      <c r="A273" s="72">
        <v>5173</v>
      </c>
      <c r="B273" s="76" t="s">
        <v>762</v>
      </c>
      <c r="C273" s="68" t="s">
        <v>922</v>
      </c>
      <c r="D273" s="72">
        <v>576</v>
      </c>
      <c r="E273" s="69" t="s">
        <v>1096</v>
      </c>
      <c r="F273" s="88" t="s">
        <v>1100</v>
      </c>
      <c r="G273" s="84">
        <v>350000</v>
      </c>
      <c r="H273" s="98"/>
      <c r="AR273" s="102"/>
      <c r="AS273" s="101"/>
      <c r="AT273" s="101"/>
      <c r="AU273" s="101"/>
      <c r="AV273" s="101"/>
      <c r="AW273" s="101"/>
      <c r="AX273" s="101"/>
      <c r="AY273" s="101"/>
      <c r="AZ273" s="101"/>
      <c r="BA273" s="101"/>
      <c r="BB273" s="101"/>
      <c r="BC273" s="101"/>
      <c r="BD273" s="101"/>
      <c r="BE273" s="101"/>
      <c r="BF273" s="101"/>
      <c r="BG273" s="101"/>
      <c r="BH273" s="101"/>
      <c r="BI273" s="101"/>
      <c r="BJ273" s="101"/>
      <c r="BK273" s="101"/>
      <c r="BL273" s="101"/>
      <c r="BM273" s="101"/>
      <c r="BN273" s="101"/>
      <c r="BO273" s="101"/>
      <c r="BP273" s="101"/>
      <c r="BQ273" s="101"/>
      <c r="BR273" s="101"/>
      <c r="BS273" s="101"/>
      <c r="BT273" s="101"/>
      <c r="BU273" s="101"/>
      <c r="BV273" s="101"/>
      <c r="BW273" s="101"/>
      <c r="BX273" s="101"/>
      <c r="BY273" s="101"/>
      <c r="BZ273" s="101"/>
      <c r="CA273" s="101"/>
      <c r="CB273" s="101"/>
      <c r="CC273" s="101"/>
      <c r="CD273" s="101"/>
      <c r="CE273" s="101"/>
      <c r="CF273" s="101"/>
      <c r="CG273" s="101"/>
      <c r="CH273" s="101"/>
      <c r="CI273" s="101"/>
      <c r="CJ273" s="101"/>
      <c r="CK273" s="101"/>
      <c r="CL273" s="101"/>
      <c r="CM273" s="101"/>
      <c r="CN273" s="101"/>
      <c r="CO273" s="101"/>
      <c r="CP273" s="101"/>
      <c r="CQ273" s="101"/>
      <c r="CR273" s="101"/>
      <c r="CS273" s="101"/>
      <c r="CT273" s="101"/>
      <c r="CU273" s="101"/>
      <c r="CV273" s="101"/>
      <c r="CW273" s="101"/>
      <c r="CX273" s="101"/>
      <c r="CY273" s="101"/>
      <c r="CZ273" s="101"/>
      <c r="DA273" s="101"/>
      <c r="DB273" s="101"/>
      <c r="DC273" s="101"/>
      <c r="DD273" s="101"/>
      <c r="DE273" s="101"/>
      <c r="DF273" s="101"/>
      <c r="DG273" s="101"/>
      <c r="DH273" s="101"/>
      <c r="DI273" s="101"/>
      <c r="DJ273" s="101"/>
      <c r="DK273" s="101"/>
      <c r="DL273" s="101"/>
      <c r="DM273" s="101"/>
      <c r="DN273" s="101"/>
      <c r="DO273" s="101"/>
      <c r="DP273" s="101"/>
      <c r="DQ273" s="101"/>
      <c r="DR273" s="101"/>
      <c r="DS273" s="101"/>
      <c r="DT273" s="101"/>
      <c r="DU273" s="101"/>
      <c r="DV273" s="101"/>
      <c r="DW273" s="101"/>
      <c r="DX273" s="101"/>
      <c r="DY273" s="101"/>
      <c r="DZ273" s="101"/>
      <c r="EA273" s="101"/>
      <c r="EB273" s="101"/>
      <c r="EC273" s="101"/>
      <c r="ED273" s="101"/>
      <c r="EE273" s="101"/>
      <c r="EF273" s="101"/>
      <c r="EG273" s="101"/>
      <c r="EH273" s="101"/>
      <c r="EI273" s="101"/>
      <c r="EJ273" s="101"/>
      <c r="EK273" s="101"/>
      <c r="EL273" s="101"/>
      <c r="EM273" s="101"/>
      <c r="EN273" s="101"/>
      <c r="EO273" s="101"/>
      <c r="EP273" s="101"/>
      <c r="EQ273" s="101"/>
      <c r="ER273" s="101"/>
      <c r="ES273" s="101"/>
      <c r="ET273" s="101"/>
      <c r="EU273" s="101"/>
      <c r="EV273" s="101"/>
      <c r="EW273" s="101"/>
      <c r="EX273" s="101"/>
      <c r="EY273" s="101"/>
      <c r="EZ273" s="101"/>
      <c r="FA273" s="101"/>
      <c r="FB273" s="101"/>
      <c r="FC273" s="101"/>
      <c r="FD273" s="101"/>
      <c r="FE273" s="101"/>
      <c r="FF273" s="101"/>
      <c r="FG273" s="101"/>
      <c r="FH273" s="101"/>
      <c r="FI273" s="101"/>
      <c r="FJ273" s="101"/>
      <c r="FK273" s="101"/>
      <c r="FL273" s="101"/>
      <c r="FM273" s="101"/>
      <c r="FN273" s="101"/>
      <c r="FO273" s="101"/>
      <c r="FP273" s="101"/>
      <c r="FQ273" s="101"/>
      <c r="FR273" s="101"/>
      <c r="FS273" s="101"/>
      <c r="FT273" s="101"/>
      <c r="FU273" s="101"/>
      <c r="FV273" s="101"/>
      <c r="FW273" s="101"/>
      <c r="FX273" s="101"/>
      <c r="FY273" s="101"/>
      <c r="FZ273" s="101"/>
      <c r="GA273" s="101"/>
      <c r="GB273" s="101"/>
      <c r="GC273" s="101"/>
      <c r="GD273" s="101"/>
      <c r="GE273" s="101"/>
      <c r="GF273" s="101"/>
      <c r="GG273" s="101"/>
      <c r="GH273" s="101"/>
      <c r="GI273" s="101"/>
      <c r="GJ273" s="101"/>
      <c r="GK273" s="101"/>
      <c r="GL273" s="101"/>
      <c r="GM273" s="101"/>
      <c r="GN273" s="101"/>
      <c r="GO273" s="101"/>
      <c r="GP273" s="101"/>
      <c r="GQ273" s="101"/>
      <c r="GR273" s="101"/>
      <c r="GS273" s="101"/>
      <c r="GT273" s="101"/>
      <c r="GU273" s="101"/>
      <c r="GV273" s="101"/>
      <c r="GW273" s="101"/>
      <c r="GX273" s="101"/>
      <c r="GY273" s="101"/>
      <c r="GZ273" s="101"/>
    </row>
    <row r="274" spans="1:208" hidden="1" x14ac:dyDescent="0.3">
      <c r="A274" s="72">
        <v>6121</v>
      </c>
      <c r="B274" s="76" t="s">
        <v>76</v>
      </c>
      <c r="C274" s="73" t="s">
        <v>477</v>
      </c>
      <c r="D274" s="72">
        <v>3346</v>
      </c>
      <c r="E274" s="68" t="s">
        <v>139</v>
      </c>
      <c r="F274" s="75" t="s">
        <v>478</v>
      </c>
      <c r="G274" s="104">
        <v>350000</v>
      </c>
      <c r="H274" s="98"/>
      <c r="AR274" s="102"/>
      <c r="AS274" s="101"/>
      <c r="AT274" s="101"/>
      <c r="AU274" s="101"/>
      <c r="AV274" s="101"/>
      <c r="AW274" s="101"/>
      <c r="AX274" s="101"/>
      <c r="AY274" s="101"/>
      <c r="AZ274" s="101"/>
      <c r="BA274" s="101"/>
      <c r="BB274" s="101"/>
      <c r="BC274" s="101"/>
      <c r="BD274" s="101"/>
      <c r="BE274" s="101"/>
      <c r="BF274" s="101"/>
      <c r="BG274" s="101"/>
      <c r="BH274" s="101"/>
      <c r="BI274" s="101"/>
      <c r="BJ274" s="101"/>
      <c r="BK274" s="101"/>
      <c r="BL274" s="101"/>
      <c r="BM274" s="101"/>
      <c r="BN274" s="101"/>
      <c r="BO274" s="101"/>
      <c r="BP274" s="101"/>
      <c r="BQ274" s="101"/>
      <c r="BR274" s="101"/>
      <c r="BS274" s="101"/>
      <c r="BT274" s="101"/>
      <c r="BU274" s="101"/>
      <c r="BV274" s="101"/>
      <c r="BW274" s="101"/>
      <c r="BX274" s="101"/>
      <c r="BY274" s="101"/>
      <c r="BZ274" s="101"/>
      <c r="CA274" s="101"/>
      <c r="CB274" s="101"/>
      <c r="CC274" s="101"/>
      <c r="CD274" s="101"/>
      <c r="CE274" s="101"/>
      <c r="CF274" s="101"/>
      <c r="CG274" s="101"/>
      <c r="CH274" s="101"/>
      <c r="CI274" s="101"/>
      <c r="CJ274" s="101"/>
      <c r="CK274" s="101"/>
      <c r="CL274" s="101"/>
      <c r="CM274" s="101"/>
      <c r="CN274" s="101"/>
      <c r="CO274" s="101"/>
      <c r="CP274" s="101"/>
      <c r="CQ274" s="101"/>
      <c r="CR274" s="101"/>
      <c r="CS274" s="101"/>
      <c r="CT274" s="101"/>
      <c r="CU274" s="101"/>
      <c r="CV274" s="101"/>
      <c r="CW274" s="101"/>
      <c r="CX274" s="101"/>
      <c r="CY274" s="101"/>
      <c r="CZ274" s="101"/>
      <c r="DA274" s="101"/>
      <c r="DB274" s="101"/>
      <c r="DC274" s="101"/>
      <c r="DD274" s="101"/>
      <c r="DE274" s="101"/>
      <c r="DF274" s="101"/>
      <c r="DG274" s="101"/>
      <c r="DH274" s="101"/>
      <c r="DI274" s="101"/>
      <c r="DJ274" s="101"/>
      <c r="DK274" s="101"/>
      <c r="DL274" s="101"/>
      <c r="DM274" s="101"/>
      <c r="DN274" s="101"/>
      <c r="DO274" s="101"/>
      <c r="DP274" s="101"/>
      <c r="DQ274" s="101"/>
      <c r="DR274" s="101"/>
      <c r="DS274" s="101"/>
      <c r="DT274" s="101"/>
      <c r="DU274" s="101"/>
      <c r="DV274" s="101"/>
      <c r="DW274" s="101"/>
      <c r="DX274" s="101"/>
      <c r="DY274" s="101"/>
      <c r="DZ274" s="101"/>
      <c r="EA274" s="101"/>
      <c r="EB274" s="101"/>
      <c r="EC274" s="101"/>
      <c r="ED274" s="101"/>
      <c r="EE274" s="101"/>
      <c r="EF274" s="101"/>
      <c r="EG274" s="101"/>
      <c r="EH274" s="101"/>
      <c r="EI274" s="101"/>
      <c r="EJ274" s="101"/>
      <c r="EK274" s="101"/>
      <c r="EL274" s="101"/>
      <c r="EM274" s="101"/>
      <c r="EN274" s="101"/>
      <c r="EO274" s="101"/>
      <c r="EP274" s="101"/>
      <c r="EQ274" s="101"/>
      <c r="ER274" s="101"/>
      <c r="ES274" s="101"/>
      <c r="ET274" s="101"/>
      <c r="EU274" s="101"/>
      <c r="EV274" s="101"/>
      <c r="EW274" s="101"/>
      <c r="EX274" s="101"/>
      <c r="EY274" s="101"/>
      <c r="EZ274" s="101"/>
      <c r="FA274" s="101"/>
      <c r="FB274" s="101"/>
      <c r="FC274" s="101"/>
      <c r="FD274" s="101"/>
      <c r="FE274" s="101"/>
      <c r="FF274" s="101"/>
      <c r="FG274" s="101"/>
      <c r="FH274" s="101"/>
      <c r="FI274" s="101"/>
      <c r="FJ274" s="101"/>
      <c r="FK274" s="101"/>
      <c r="FL274" s="101"/>
      <c r="FM274" s="101"/>
      <c r="FN274" s="101"/>
      <c r="FO274" s="101"/>
      <c r="FP274" s="101"/>
      <c r="FQ274" s="101"/>
      <c r="FR274" s="101"/>
      <c r="FS274" s="101"/>
      <c r="FT274" s="101"/>
      <c r="FU274" s="101"/>
      <c r="FV274" s="101"/>
      <c r="FW274" s="101"/>
      <c r="FX274" s="101"/>
      <c r="FY274" s="101"/>
      <c r="FZ274" s="101"/>
      <c r="GA274" s="101"/>
      <c r="GB274" s="101"/>
      <c r="GC274" s="101"/>
      <c r="GD274" s="101"/>
      <c r="GE274" s="101"/>
      <c r="GF274" s="101"/>
      <c r="GG274" s="101"/>
      <c r="GH274" s="101"/>
      <c r="GI274" s="101"/>
      <c r="GJ274" s="101"/>
      <c r="GK274" s="101"/>
      <c r="GL274" s="101"/>
      <c r="GM274" s="101"/>
      <c r="GN274" s="101"/>
      <c r="GO274" s="101"/>
      <c r="GP274" s="101"/>
      <c r="GQ274" s="101"/>
      <c r="GR274" s="101"/>
      <c r="GS274" s="101"/>
      <c r="GT274" s="101"/>
      <c r="GU274" s="101"/>
      <c r="GV274" s="101"/>
      <c r="GW274" s="101"/>
      <c r="GX274" s="101"/>
      <c r="GY274" s="101"/>
      <c r="GZ274" s="101"/>
    </row>
    <row r="275" spans="1:208" hidden="1" x14ac:dyDescent="0.3">
      <c r="A275" s="72">
        <v>5153</v>
      </c>
      <c r="B275" s="76" t="s">
        <v>596</v>
      </c>
      <c r="C275" s="69" t="s">
        <v>865</v>
      </c>
      <c r="D275" s="72">
        <v>4174</v>
      </c>
      <c r="E275" s="68" t="s">
        <v>877</v>
      </c>
      <c r="F275" s="75" t="s">
        <v>880</v>
      </c>
      <c r="G275" s="84">
        <v>350000</v>
      </c>
      <c r="H275" s="98"/>
      <c r="AR275" s="102"/>
      <c r="AS275" s="101"/>
      <c r="AT275" s="101"/>
      <c r="AU275" s="101"/>
      <c r="AV275" s="101"/>
      <c r="AW275" s="101"/>
      <c r="AX275" s="101"/>
      <c r="AY275" s="101"/>
      <c r="AZ275" s="101"/>
      <c r="BA275" s="101"/>
      <c r="BB275" s="101"/>
      <c r="BC275" s="101"/>
      <c r="BD275" s="101"/>
      <c r="BE275" s="101"/>
      <c r="BF275" s="101"/>
      <c r="BG275" s="101"/>
      <c r="BH275" s="101"/>
      <c r="BI275" s="101"/>
      <c r="BJ275" s="101"/>
      <c r="BK275" s="101"/>
      <c r="BL275" s="101"/>
      <c r="BM275" s="101"/>
      <c r="BN275" s="101"/>
      <c r="BO275" s="101"/>
      <c r="BP275" s="101"/>
      <c r="BQ275" s="101"/>
      <c r="BR275" s="101"/>
      <c r="BS275" s="101"/>
      <c r="BT275" s="101"/>
      <c r="BU275" s="101"/>
      <c r="BV275" s="101"/>
      <c r="BW275" s="101"/>
      <c r="BX275" s="101"/>
      <c r="BY275" s="101"/>
      <c r="BZ275" s="101"/>
      <c r="CA275" s="101"/>
      <c r="CB275" s="101"/>
      <c r="CC275" s="101"/>
      <c r="CD275" s="101"/>
      <c r="CE275" s="101"/>
      <c r="CF275" s="101"/>
      <c r="CG275" s="101"/>
      <c r="CH275" s="101"/>
      <c r="CI275" s="101"/>
      <c r="CJ275" s="101"/>
      <c r="CK275" s="101"/>
      <c r="CL275" s="101"/>
      <c r="CM275" s="101"/>
      <c r="CN275" s="101"/>
      <c r="CO275" s="101"/>
      <c r="CP275" s="101"/>
      <c r="CQ275" s="101"/>
      <c r="CR275" s="101"/>
      <c r="CS275" s="101"/>
      <c r="CT275" s="101"/>
      <c r="CU275" s="101"/>
      <c r="CV275" s="101"/>
      <c r="CW275" s="101"/>
      <c r="CX275" s="101"/>
      <c r="CY275" s="101"/>
      <c r="CZ275" s="101"/>
      <c r="DA275" s="101"/>
      <c r="DB275" s="101"/>
      <c r="DC275" s="101"/>
      <c r="DD275" s="101"/>
      <c r="DE275" s="101"/>
      <c r="DF275" s="101"/>
      <c r="DG275" s="101"/>
      <c r="DH275" s="101"/>
      <c r="DI275" s="101"/>
      <c r="DJ275" s="101"/>
      <c r="DK275" s="101"/>
      <c r="DL275" s="101"/>
      <c r="DM275" s="101"/>
      <c r="DN275" s="101"/>
      <c r="DO275" s="101"/>
      <c r="DP275" s="101"/>
      <c r="DQ275" s="101"/>
      <c r="DR275" s="101"/>
      <c r="DS275" s="101"/>
      <c r="DT275" s="101"/>
      <c r="DU275" s="101"/>
      <c r="DV275" s="101"/>
      <c r="DW275" s="101"/>
      <c r="DX275" s="101"/>
      <c r="DY275" s="101"/>
      <c r="DZ275" s="101"/>
      <c r="EA275" s="101"/>
      <c r="EB275" s="101"/>
      <c r="EC275" s="101"/>
      <c r="ED275" s="101"/>
      <c r="EE275" s="101"/>
      <c r="EF275" s="101"/>
      <c r="EG275" s="101"/>
      <c r="EH275" s="101"/>
      <c r="EI275" s="101"/>
      <c r="EJ275" s="101"/>
      <c r="EK275" s="101"/>
      <c r="EL275" s="101"/>
      <c r="EM275" s="101"/>
      <c r="EN275" s="101"/>
      <c r="EO275" s="101"/>
      <c r="EP275" s="101"/>
      <c r="EQ275" s="101"/>
      <c r="ER275" s="101"/>
      <c r="ES275" s="101"/>
      <c r="ET275" s="101"/>
      <c r="EU275" s="101"/>
      <c r="EV275" s="101"/>
      <c r="EW275" s="101"/>
      <c r="EX275" s="101"/>
      <c r="EY275" s="101"/>
      <c r="EZ275" s="101"/>
      <c r="FA275" s="101"/>
      <c r="FB275" s="101"/>
      <c r="FC275" s="101"/>
      <c r="FD275" s="101"/>
      <c r="FE275" s="101"/>
      <c r="FF275" s="101"/>
      <c r="FG275" s="101"/>
      <c r="FH275" s="101"/>
      <c r="FI275" s="101"/>
      <c r="FJ275" s="101"/>
      <c r="FK275" s="101"/>
      <c r="FL275" s="101"/>
      <c r="FM275" s="101"/>
      <c r="FN275" s="101"/>
      <c r="FO275" s="101"/>
      <c r="FP275" s="101"/>
      <c r="FQ275" s="101"/>
      <c r="FR275" s="101"/>
      <c r="FS275" s="101"/>
      <c r="FT275" s="101"/>
      <c r="FU275" s="101"/>
      <c r="FV275" s="101"/>
      <c r="FW275" s="101"/>
      <c r="FX275" s="101"/>
      <c r="FY275" s="101"/>
      <c r="FZ275" s="101"/>
      <c r="GA275" s="101"/>
      <c r="GB275" s="101"/>
      <c r="GC275" s="101"/>
      <c r="GD275" s="101"/>
      <c r="GE275" s="101"/>
      <c r="GF275" s="101"/>
      <c r="GG275" s="101"/>
      <c r="GH275" s="101"/>
      <c r="GI275" s="101"/>
      <c r="GJ275" s="101"/>
      <c r="GK275" s="101"/>
      <c r="GL275" s="101"/>
      <c r="GM275" s="101"/>
      <c r="GN275" s="101"/>
      <c r="GO275" s="101"/>
      <c r="GP275" s="101"/>
      <c r="GQ275" s="101"/>
      <c r="GR275" s="101"/>
      <c r="GS275" s="101"/>
      <c r="GT275" s="101"/>
      <c r="GU275" s="101"/>
      <c r="GV275" s="101"/>
      <c r="GW275" s="101"/>
      <c r="GX275" s="101"/>
      <c r="GY275" s="101"/>
      <c r="GZ275" s="101"/>
    </row>
    <row r="276" spans="1:208" hidden="1" x14ac:dyDescent="0.3">
      <c r="A276" s="72">
        <v>5041</v>
      </c>
      <c r="B276" s="76" t="s">
        <v>708</v>
      </c>
      <c r="C276" s="68" t="s">
        <v>766</v>
      </c>
      <c r="D276" s="72">
        <v>3767</v>
      </c>
      <c r="E276" s="68" t="s">
        <v>754</v>
      </c>
      <c r="F276" s="75" t="s">
        <v>753</v>
      </c>
      <c r="G276" s="84">
        <v>350000</v>
      </c>
      <c r="H276" s="98"/>
      <c r="AR276" s="102"/>
      <c r="AS276" s="101"/>
      <c r="AT276" s="101"/>
      <c r="AU276" s="101"/>
      <c r="AV276" s="101"/>
      <c r="AW276" s="101"/>
      <c r="AX276" s="101"/>
      <c r="AY276" s="101"/>
      <c r="AZ276" s="101"/>
      <c r="BA276" s="101"/>
      <c r="BB276" s="101"/>
      <c r="BC276" s="101"/>
      <c r="BD276" s="101"/>
      <c r="BE276" s="101"/>
      <c r="BF276" s="101"/>
      <c r="BG276" s="101"/>
      <c r="BH276" s="101"/>
      <c r="BI276" s="101"/>
      <c r="BJ276" s="101"/>
      <c r="BK276" s="101"/>
      <c r="BL276" s="101"/>
      <c r="BM276" s="101"/>
      <c r="BN276" s="101"/>
      <c r="BO276" s="101"/>
      <c r="BP276" s="101"/>
      <c r="BQ276" s="101"/>
      <c r="BR276" s="101"/>
      <c r="BS276" s="101"/>
      <c r="BT276" s="101"/>
      <c r="BU276" s="101"/>
      <c r="BV276" s="101"/>
      <c r="BW276" s="101"/>
      <c r="BX276" s="101"/>
      <c r="BY276" s="101"/>
      <c r="BZ276" s="101"/>
      <c r="CA276" s="101"/>
      <c r="CB276" s="101"/>
      <c r="CC276" s="101"/>
      <c r="CD276" s="101"/>
      <c r="CE276" s="101"/>
      <c r="CF276" s="101"/>
      <c r="CG276" s="101"/>
      <c r="CH276" s="101"/>
      <c r="CI276" s="101"/>
      <c r="CJ276" s="101"/>
      <c r="CK276" s="101"/>
      <c r="CL276" s="101"/>
      <c r="CM276" s="101"/>
      <c r="CN276" s="101"/>
      <c r="CO276" s="101"/>
      <c r="CP276" s="101"/>
      <c r="CQ276" s="101"/>
      <c r="CR276" s="101"/>
      <c r="CS276" s="101"/>
      <c r="CT276" s="101"/>
      <c r="CU276" s="101"/>
      <c r="CV276" s="101"/>
      <c r="CW276" s="101"/>
      <c r="CX276" s="101"/>
      <c r="CY276" s="101"/>
      <c r="CZ276" s="101"/>
      <c r="DA276" s="101"/>
      <c r="DB276" s="101"/>
      <c r="DC276" s="101"/>
      <c r="DD276" s="101"/>
      <c r="DE276" s="101"/>
      <c r="DF276" s="101"/>
      <c r="DG276" s="101"/>
      <c r="DH276" s="101"/>
      <c r="DI276" s="101"/>
      <c r="DJ276" s="101"/>
      <c r="DK276" s="101"/>
      <c r="DL276" s="101"/>
      <c r="DM276" s="101"/>
      <c r="DN276" s="101"/>
      <c r="DO276" s="101"/>
      <c r="DP276" s="101"/>
      <c r="DQ276" s="101"/>
      <c r="DR276" s="101"/>
      <c r="DS276" s="101"/>
      <c r="DT276" s="101"/>
      <c r="DU276" s="101"/>
      <c r="DV276" s="101"/>
      <c r="DW276" s="101"/>
      <c r="DX276" s="101"/>
      <c r="DY276" s="101"/>
      <c r="DZ276" s="101"/>
      <c r="EA276" s="101"/>
      <c r="EB276" s="101"/>
      <c r="EC276" s="101"/>
      <c r="ED276" s="101"/>
      <c r="EE276" s="101"/>
      <c r="EF276" s="101"/>
      <c r="EG276" s="101"/>
      <c r="EH276" s="101"/>
      <c r="EI276" s="101"/>
      <c r="EJ276" s="101"/>
      <c r="EK276" s="101"/>
      <c r="EL276" s="101"/>
      <c r="EM276" s="101"/>
      <c r="EN276" s="101"/>
      <c r="EO276" s="101"/>
      <c r="EP276" s="101"/>
      <c r="EQ276" s="101"/>
      <c r="ER276" s="101"/>
      <c r="ES276" s="101"/>
      <c r="ET276" s="101"/>
      <c r="EU276" s="101"/>
      <c r="EV276" s="101"/>
      <c r="EW276" s="101"/>
      <c r="EX276" s="101"/>
      <c r="EY276" s="101"/>
      <c r="EZ276" s="101"/>
      <c r="FA276" s="101"/>
      <c r="FB276" s="101"/>
      <c r="FC276" s="101"/>
      <c r="FD276" s="101"/>
      <c r="FE276" s="101"/>
      <c r="FF276" s="101"/>
      <c r="FG276" s="101"/>
      <c r="FH276" s="101"/>
      <c r="FI276" s="101"/>
      <c r="FJ276" s="101"/>
      <c r="FK276" s="101"/>
      <c r="FL276" s="101"/>
      <c r="FM276" s="101"/>
      <c r="FN276" s="101"/>
      <c r="FO276" s="101"/>
      <c r="FP276" s="101"/>
      <c r="FQ276" s="101"/>
      <c r="FR276" s="101"/>
      <c r="FS276" s="101"/>
      <c r="FT276" s="101"/>
      <c r="FU276" s="101"/>
      <c r="FV276" s="101"/>
      <c r="FW276" s="101"/>
      <c r="FX276" s="101"/>
      <c r="FY276" s="101"/>
      <c r="FZ276" s="101"/>
      <c r="GA276" s="101"/>
      <c r="GB276" s="101"/>
      <c r="GC276" s="101"/>
      <c r="GD276" s="101"/>
      <c r="GE276" s="101"/>
      <c r="GF276" s="101"/>
      <c r="GG276" s="101"/>
      <c r="GH276" s="101"/>
      <c r="GI276" s="101"/>
      <c r="GJ276" s="101"/>
      <c r="GK276" s="101"/>
      <c r="GL276" s="101"/>
      <c r="GM276" s="101"/>
      <c r="GN276" s="101"/>
      <c r="GO276" s="101"/>
      <c r="GP276" s="101"/>
      <c r="GQ276" s="101"/>
      <c r="GR276" s="101"/>
      <c r="GS276" s="101"/>
      <c r="GT276" s="101"/>
      <c r="GU276" s="101"/>
      <c r="GV276" s="101"/>
      <c r="GW276" s="101"/>
      <c r="GX276" s="101"/>
      <c r="GY276" s="101"/>
      <c r="GZ276" s="101"/>
    </row>
    <row r="277" spans="1:208" ht="66" hidden="1" x14ac:dyDescent="0.3">
      <c r="A277" s="72">
        <v>5169</v>
      </c>
      <c r="B277" s="76" t="s">
        <v>596</v>
      </c>
      <c r="C277" s="69" t="s">
        <v>229</v>
      </c>
      <c r="D277" s="72">
        <v>3250</v>
      </c>
      <c r="E277" s="68" t="s">
        <v>456</v>
      </c>
      <c r="F277" s="75" t="s">
        <v>1020</v>
      </c>
      <c r="G277" s="84">
        <v>349000</v>
      </c>
      <c r="H277" s="98"/>
      <c r="AR277" s="102"/>
      <c r="AS277" s="101"/>
      <c r="AT277" s="101"/>
      <c r="AU277" s="101"/>
      <c r="AV277" s="101"/>
      <c r="AW277" s="101"/>
      <c r="AX277" s="101"/>
      <c r="AY277" s="101"/>
      <c r="AZ277" s="101"/>
      <c r="BA277" s="101"/>
      <c r="BB277" s="101"/>
      <c r="BC277" s="101"/>
      <c r="BD277" s="101"/>
      <c r="BE277" s="101"/>
      <c r="BF277" s="101"/>
      <c r="BG277" s="101"/>
      <c r="BH277" s="101"/>
      <c r="BI277" s="101"/>
      <c r="BJ277" s="101"/>
      <c r="BK277" s="101"/>
      <c r="BL277" s="101"/>
      <c r="BM277" s="101"/>
      <c r="BN277" s="101"/>
      <c r="BO277" s="101"/>
      <c r="BP277" s="101"/>
      <c r="BQ277" s="101"/>
      <c r="BR277" s="101"/>
      <c r="BS277" s="101"/>
      <c r="BT277" s="101"/>
      <c r="BU277" s="101"/>
      <c r="BV277" s="101"/>
      <c r="BW277" s="101"/>
      <c r="BX277" s="101"/>
      <c r="BY277" s="101"/>
      <c r="BZ277" s="101"/>
      <c r="CA277" s="101"/>
      <c r="CB277" s="101"/>
      <c r="CC277" s="101"/>
      <c r="CD277" s="101"/>
      <c r="CE277" s="101"/>
      <c r="CF277" s="101"/>
      <c r="CG277" s="101"/>
      <c r="CH277" s="101"/>
      <c r="CI277" s="101"/>
      <c r="CJ277" s="101"/>
      <c r="CK277" s="101"/>
      <c r="CL277" s="101"/>
      <c r="CM277" s="101"/>
      <c r="CN277" s="101"/>
      <c r="CO277" s="101"/>
      <c r="CP277" s="101"/>
      <c r="CQ277" s="101"/>
      <c r="CR277" s="101"/>
      <c r="CS277" s="101"/>
      <c r="CT277" s="101"/>
      <c r="CU277" s="101"/>
      <c r="CV277" s="101"/>
      <c r="CW277" s="101"/>
      <c r="CX277" s="101"/>
      <c r="CY277" s="101"/>
      <c r="CZ277" s="101"/>
      <c r="DA277" s="101"/>
      <c r="DB277" s="101"/>
      <c r="DC277" s="101"/>
      <c r="DD277" s="101"/>
      <c r="DE277" s="101"/>
      <c r="DF277" s="101"/>
      <c r="DG277" s="101"/>
      <c r="DH277" s="101"/>
      <c r="DI277" s="101"/>
      <c r="DJ277" s="101"/>
      <c r="DK277" s="101"/>
      <c r="DL277" s="101"/>
      <c r="DM277" s="101"/>
      <c r="DN277" s="101"/>
      <c r="DO277" s="101"/>
      <c r="DP277" s="101"/>
      <c r="DQ277" s="101"/>
      <c r="DR277" s="101"/>
      <c r="DS277" s="101"/>
      <c r="DT277" s="101"/>
      <c r="DU277" s="101"/>
      <c r="DV277" s="101"/>
      <c r="DW277" s="101"/>
      <c r="DX277" s="101"/>
      <c r="DY277" s="101"/>
      <c r="DZ277" s="101"/>
      <c r="EA277" s="101"/>
      <c r="EB277" s="101"/>
      <c r="EC277" s="101"/>
      <c r="ED277" s="101"/>
      <c r="EE277" s="101"/>
      <c r="EF277" s="101"/>
      <c r="EG277" s="101"/>
      <c r="EH277" s="101"/>
      <c r="EI277" s="101"/>
      <c r="EJ277" s="101"/>
      <c r="EK277" s="101"/>
      <c r="EL277" s="101"/>
      <c r="EM277" s="101"/>
      <c r="EN277" s="101"/>
      <c r="EO277" s="101"/>
      <c r="EP277" s="101"/>
      <c r="EQ277" s="101"/>
      <c r="ER277" s="101"/>
      <c r="ES277" s="101"/>
      <c r="ET277" s="101"/>
      <c r="EU277" s="101"/>
      <c r="EV277" s="101"/>
      <c r="EW277" s="101"/>
      <c r="EX277" s="101"/>
      <c r="EY277" s="101"/>
      <c r="EZ277" s="101"/>
      <c r="FA277" s="101"/>
      <c r="FB277" s="101"/>
      <c r="FC277" s="101"/>
      <c r="FD277" s="101"/>
      <c r="FE277" s="101"/>
      <c r="FF277" s="101"/>
      <c r="FG277" s="101"/>
      <c r="FH277" s="101"/>
      <c r="FI277" s="101"/>
      <c r="FJ277" s="101"/>
      <c r="FK277" s="101"/>
      <c r="FL277" s="101"/>
      <c r="FM277" s="101"/>
      <c r="FN277" s="101"/>
      <c r="FO277" s="101"/>
      <c r="FP277" s="101"/>
      <c r="FQ277" s="101"/>
      <c r="FR277" s="101"/>
      <c r="FS277" s="101"/>
      <c r="FT277" s="101"/>
      <c r="FU277" s="101"/>
      <c r="FV277" s="101"/>
      <c r="FW277" s="101"/>
      <c r="FX277" s="101"/>
      <c r="FY277" s="101"/>
      <c r="FZ277" s="101"/>
      <c r="GA277" s="101"/>
      <c r="GB277" s="101"/>
      <c r="GC277" s="101"/>
      <c r="GD277" s="101"/>
      <c r="GE277" s="101"/>
      <c r="GF277" s="101"/>
      <c r="GG277" s="101"/>
      <c r="GH277" s="101"/>
      <c r="GI277" s="101"/>
      <c r="GJ277" s="101"/>
      <c r="GK277" s="101"/>
      <c r="GL277" s="101"/>
      <c r="GM277" s="101"/>
      <c r="GN277" s="101"/>
      <c r="GO277" s="101"/>
      <c r="GP277" s="101"/>
      <c r="GQ277" s="101"/>
      <c r="GR277" s="101"/>
      <c r="GS277" s="101"/>
      <c r="GT277" s="101"/>
      <c r="GU277" s="101"/>
      <c r="GV277" s="101"/>
      <c r="GW277" s="101"/>
      <c r="GX277" s="101"/>
      <c r="GY277" s="101"/>
      <c r="GZ277" s="101"/>
    </row>
    <row r="278" spans="1:208" hidden="1" x14ac:dyDescent="0.3">
      <c r="A278" s="72">
        <v>5032</v>
      </c>
      <c r="B278" s="76" t="s">
        <v>114</v>
      </c>
      <c r="C278" s="68" t="s">
        <v>705</v>
      </c>
      <c r="D278" s="72">
        <v>497</v>
      </c>
      <c r="E278" s="68" t="s">
        <v>743</v>
      </c>
      <c r="F278" s="75" t="s">
        <v>742</v>
      </c>
      <c r="G278" s="84">
        <v>345000</v>
      </c>
      <c r="H278" s="98"/>
      <c r="AR278" s="102"/>
      <c r="AS278" s="101"/>
      <c r="AT278" s="101"/>
      <c r="AU278" s="101"/>
      <c r="AV278" s="101"/>
      <c r="AW278" s="101"/>
      <c r="AX278" s="101"/>
      <c r="AY278" s="101"/>
      <c r="AZ278" s="101"/>
      <c r="BA278" s="101"/>
      <c r="BB278" s="101"/>
      <c r="BC278" s="101"/>
      <c r="BD278" s="101"/>
      <c r="BE278" s="101"/>
      <c r="BF278" s="101"/>
      <c r="BG278" s="101"/>
      <c r="BH278" s="101"/>
      <c r="BI278" s="101"/>
      <c r="BJ278" s="101"/>
      <c r="BK278" s="101"/>
      <c r="BL278" s="101"/>
      <c r="BM278" s="101"/>
      <c r="BN278" s="101"/>
      <c r="BO278" s="101"/>
      <c r="BP278" s="101"/>
      <c r="BQ278" s="101"/>
      <c r="BR278" s="101"/>
      <c r="BS278" s="101"/>
      <c r="BT278" s="101"/>
      <c r="BU278" s="101"/>
      <c r="BV278" s="101"/>
      <c r="BW278" s="101"/>
      <c r="BX278" s="101"/>
      <c r="BY278" s="101"/>
      <c r="BZ278" s="101"/>
      <c r="CA278" s="101"/>
      <c r="CB278" s="101"/>
      <c r="CC278" s="101"/>
      <c r="CD278" s="101"/>
      <c r="CE278" s="101"/>
      <c r="CF278" s="101"/>
      <c r="CG278" s="101"/>
      <c r="CH278" s="101"/>
      <c r="CI278" s="101"/>
      <c r="CJ278" s="101"/>
      <c r="CK278" s="101"/>
      <c r="CL278" s="101"/>
      <c r="CM278" s="101"/>
      <c r="CN278" s="101"/>
      <c r="CO278" s="101"/>
      <c r="CP278" s="101"/>
      <c r="CQ278" s="101"/>
      <c r="CR278" s="101"/>
      <c r="CS278" s="101"/>
      <c r="CT278" s="101"/>
      <c r="CU278" s="101"/>
      <c r="CV278" s="101"/>
      <c r="CW278" s="101"/>
      <c r="CX278" s="101"/>
      <c r="CY278" s="101"/>
      <c r="CZ278" s="101"/>
      <c r="DA278" s="101"/>
      <c r="DB278" s="101"/>
      <c r="DC278" s="101"/>
      <c r="DD278" s="101"/>
      <c r="DE278" s="101"/>
      <c r="DF278" s="101"/>
      <c r="DG278" s="101"/>
      <c r="DH278" s="101"/>
      <c r="DI278" s="101"/>
      <c r="DJ278" s="101"/>
      <c r="DK278" s="101"/>
      <c r="DL278" s="101"/>
      <c r="DM278" s="101"/>
      <c r="DN278" s="101"/>
      <c r="DO278" s="101"/>
      <c r="DP278" s="101"/>
      <c r="DQ278" s="101"/>
      <c r="DR278" s="101"/>
      <c r="DS278" s="101"/>
      <c r="DT278" s="101"/>
      <c r="DU278" s="101"/>
      <c r="DV278" s="101"/>
      <c r="DW278" s="101"/>
      <c r="DX278" s="101"/>
      <c r="DY278" s="101"/>
      <c r="DZ278" s="101"/>
      <c r="EA278" s="101"/>
      <c r="EB278" s="101"/>
      <c r="EC278" s="101"/>
      <c r="ED278" s="101"/>
      <c r="EE278" s="101"/>
      <c r="EF278" s="101"/>
      <c r="EG278" s="101"/>
      <c r="EH278" s="101"/>
      <c r="EI278" s="101"/>
      <c r="EJ278" s="101"/>
      <c r="EK278" s="101"/>
      <c r="EL278" s="101"/>
      <c r="EM278" s="101"/>
      <c r="EN278" s="101"/>
      <c r="EO278" s="101"/>
      <c r="EP278" s="101"/>
      <c r="EQ278" s="101"/>
      <c r="ER278" s="101"/>
      <c r="ES278" s="101"/>
      <c r="ET278" s="101"/>
      <c r="EU278" s="101"/>
      <c r="EV278" s="101"/>
      <c r="EW278" s="101"/>
      <c r="EX278" s="101"/>
      <c r="EY278" s="101"/>
      <c r="EZ278" s="101"/>
      <c r="FA278" s="101"/>
      <c r="FB278" s="101"/>
      <c r="FC278" s="101"/>
      <c r="FD278" s="101"/>
      <c r="FE278" s="101"/>
      <c r="FF278" s="101"/>
      <c r="FG278" s="101"/>
      <c r="FH278" s="101"/>
      <c r="FI278" s="101"/>
      <c r="FJ278" s="101"/>
      <c r="FK278" s="101"/>
      <c r="FL278" s="101"/>
      <c r="FM278" s="101"/>
      <c r="FN278" s="101"/>
      <c r="FO278" s="101"/>
      <c r="FP278" s="101"/>
      <c r="FQ278" s="101"/>
      <c r="FR278" s="101"/>
      <c r="FS278" s="101"/>
      <c r="FT278" s="101"/>
      <c r="FU278" s="101"/>
      <c r="FV278" s="101"/>
      <c r="FW278" s="101"/>
      <c r="FX278" s="101"/>
      <c r="FY278" s="101"/>
      <c r="FZ278" s="101"/>
      <c r="GA278" s="101"/>
      <c r="GB278" s="101"/>
      <c r="GC278" s="101"/>
      <c r="GD278" s="101"/>
      <c r="GE278" s="101"/>
      <c r="GF278" s="101"/>
      <c r="GG278" s="101"/>
      <c r="GH278" s="101"/>
      <c r="GI278" s="101"/>
      <c r="GJ278" s="101"/>
      <c r="GK278" s="101"/>
      <c r="GL278" s="101"/>
      <c r="GM278" s="101"/>
      <c r="GN278" s="101"/>
      <c r="GO278" s="101"/>
      <c r="GP278" s="101"/>
      <c r="GQ278" s="101"/>
      <c r="GR278" s="101"/>
      <c r="GS278" s="101"/>
      <c r="GT278" s="101"/>
      <c r="GU278" s="101"/>
      <c r="GV278" s="101"/>
      <c r="GW278" s="101"/>
      <c r="GX278" s="101"/>
      <c r="GY278" s="101"/>
      <c r="GZ278" s="101"/>
    </row>
    <row r="279" spans="1:208" hidden="1" x14ac:dyDescent="0.3">
      <c r="A279" s="72">
        <v>5163</v>
      </c>
      <c r="B279" s="76" t="s">
        <v>546</v>
      </c>
      <c r="C279" s="68" t="s">
        <v>929</v>
      </c>
      <c r="D279" s="72">
        <v>3478</v>
      </c>
      <c r="E279" s="69" t="s">
        <v>931</v>
      </c>
      <c r="F279" s="88" t="s">
        <v>930</v>
      </c>
      <c r="G279" s="84">
        <v>340000</v>
      </c>
      <c r="H279" s="98"/>
      <c r="AR279" s="102"/>
      <c r="AS279" s="101"/>
      <c r="AT279" s="101"/>
      <c r="AU279" s="101"/>
      <c r="AV279" s="101"/>
      <c r="AW279" s="101"/>
      <c r="AX279" s="101"/>
      <c r="AY279" s="101"/>
      <c r="AZ279" s="101"/>
      <c r="BA279" s="101"/>
      <c r="BB279" s="101"/>
      <c r="BC279" s="101"/>
      <c r="BD279" s="101"/>
      <c r="BE279" s="101"/>
      <c r="BF279" s="101"/>
      <c r="BG279" s="101"/>
      <c r="BH279" s="101"/>
      <c r="BI279" s="101"/>
      <c r="BJ279" s="101"/>
      <c r="BK279" s="101"/>
      <c r="BL279" s="101"/>
      <c r="BM279" s="101"/>
      <c r="BN279" s="101"/>
      <c r="BO279" s="101"/>
      <c r="BP279" s="101"/>
      <c r="BQ279" s="101"/>
      <c r="BR279" s="101"/>
      <c r="BS279" s="101"/>
      <c r="BT279" s="101"/>
      <c r="BU279" s="101"/>
      <c r="BV279" s="101"/>
      <c r="BW279" s="101"/>
      <c r="BX279" s="101"/>
      <c r="BY279" s="101"/>
      <c r="BZ279" s="101"/>
      <c r="CA279" s="101"/>
      <c r="CB279" s="101"/>
      <c r="CC279" s="101"/>
      <c r="CD279" s="101"/>
      <c r="CE279" s="101"/>
      <c r="CF279" s="101"/>
      <c r="CG279" s="101"/>
      <c r="CH279" s="101"/>
      <c r="CI279" s="101"/>
      <c r="CJ279" s="101"/>
      <c r="CK279" s="101"/>
      <c r="CL279" s="101"/>
      <c r="CM279" s="101"/>
      <c r="CN279" s="101"/>
      <c r="CO279" s="101"/>
      <c r="CP279" s="101"/>
      <c r="CQ279" s="101"/>
      <c r="CR279" s="101"/>
      <c r="CS279" s="101"/>
      <c r="CT279" s="101"/>
      <c r="CU279" s="101"/>
      <c r="CV279" s="101"/>
      <c r="CW279" s="101"/>
      <c r="CX279" s="101"/>
      <c r="CY279" s="101"/>
      <c r="CZ279" s="101"/>
      <c r="DA279" s="101"/>
      <c r="DB279" s="101"/>
      <c r="DC279" s="101"/>
      <c r="DD279" s="101"/>
      <c r="DE279" s="101"/>
      <c r="DF279" s="101"/>
      <c r="DG279" s="101"/>
      <c r="DH279" s="101"/>
      <c r="DI279" s="101"/>
      <c r="DJ279" s="101"/>
      <c r="DK279" s="101"/>
      <c r="DL279" s="101"/>
      <c r="DM279" s="101"/>
      <c r="DN279" s="101"/>
      <c r="DO279" s="101"/>
      <c r="DP279" s="101"/>
      <c r="DQ279" s="101"/>
      <c r="DR279" s="101"/>
      <c r="DS279" s="101"/>
      <c r="DT279" s="101"/>
      <c r="DU279" s="101"/>
      <c r="DV279" s="101"/>
      <c r="DW279" s="101"/>
      <c r="DX279" s="101"/>
      <c r="DY279" s="101"/>
      <c r="DZ279" s="101"/>
      <c r="EA279" s="101"/>
      <c r="EB279" s="101"/>
      <c r="EC279" s="101"/>
      <c r="ED279" s="101"/>
      <c r="EE279" s="101"/>
      <c r="EF279" s="101"/>
      <c r="EG279" s="101"/>
      <c r="EH279" s="101"/>
      <c r="EI279" s="101"/>
      <c r="EJ279" s="101"/>
      <c r="EK279" s="101"/>
      <c r="EL279" s="101"/>
      <c r="EM279" s="101"/>
      <c r="EN279" s="101"/>
      <c r="EO279" s="101"/>
      <c r="EP279" s="101"/>
      <c r="EQ279" s="101"/>
      <c r="ER279" s="101"/>
      <c r="ES279" s="101"/>
      <c r="ET279" s="101"/>
      <c r="EU279" s="101"/>
      <c r="EV279" s="101"/>
      <c r="EW279" s="101"/>
      <c r="EX279" s="101"/>
      <c r="EY279" s="101"/>
      <c r="EZ279" s="101"/>
      <c r="FA279" s="101"/>
      <c r="FB279" s="101"/>
      <c r="FC279" s="101"/>
      <c r="FD279" s="101"/>
      <c r="FE279" s="101"/>
      <c r="FF279" s="101"/>
      <c r="FG279" s="101"/>
      <c r="FH279" s="101"/>
      <c r="FI279" s="101"/>
      <c r="FJ279" s="101"/>
      <c r="FK279" s="101"/>
      <c r="FL279" s="101"/>
      <c r="FM279" s="101"/>
      <c r="FN279" s="101"/>
      <c r="FO279" s="101"/>
      <c r="FP279" s="101"/>
      <c r="FQ279" s="101"/>
      <c r="FR279" s="101"/>
      <c r="FS279" s="101"/>
      <c r="FT279" s="101"/>
      <c r="FU279" s="101"/>
      <c r="FV279" s="101"/>
      <c r="FW279" s="101"/>
      <c r="FX279" s="101"/>
      <c r="FY279" s="101"/>
      <c r="FZ279" s="101"/>
      <c r="GA279" s="101"/>
      <c r="GB279" s="101"/>
      <c r="GC279" s="101"/>
      <c r="GD279" s="101"/>
      <c r="GE279" s="101"/>
      <c r="GF279" s="101"/>
      <c r="GG279" s="101"/>
      <c r="GH279" s="101"/>
      <c r="GI279" s="101"/>
      <c r="GJ279" s="101"/>
      <c r="GK279" s="101"/>
      <c r="GL279" s="101"/>
      <c r="GM279" s="101"/>
      <c r="GN279" s="101"/>
      <c r="GO279" s="101"/>
      <c r="GP279" s="101"/>
      <c r="GQ279" s="101"/>
      <c r="GR279" s="101"/>
      <c r="GS279" s="101"/>
      <c r="GT279" s="101"/>
      <c r="GU279" s="101"/>
      <c r="GV279" s="101"/>
      <c r="GW279" s="101"/>
      <c r="GX279" s="101"/>
      <c r="GY279" s="101"/>
      <c r="GZ279" s="101"/>
    </row>
    <row r="280" spans="1:208" hidden="1" x14ac:dyDescent="0.3">
      <c r="A280" s="72">
        <v>5169</v>
      </c>
      <c r="B280" s="76" t="s">
        <v>762</v>
      </c>
      <c r="C280" s="68" t="s">
        <v>922</v>
      </c>
      <c r="D280" s="72">
        <v>575</v>
      </c>
      <c r="E280" s="68" t="s">
        <v>456</v>
      </c>
      <c r="F280" s="75" t="s">
        <v>997</v>
      </c>
      <c r="G280" s="84">
        <v>330000</v>
      </c>
      <c r="H280" s="81"/>
      <c r="AR280" s="102"/>
      <c r="AS280" s="101"/>
      <c r="AT280" s="101"/>
      <c r="AU280" s="101"/>
      <c r="AV280" s="101"/>
      <c r="AW280" s="101"/>
      <c r="AX280" s="101"/>
      <c r="AY280" s="101"/>
      <c r="AZ280" s="101"/>
      <c r="BA280" s="101"/>
      <c r="BB280" s="101"/>
      <c r="BC280" s="101"/>
      <c r="BD280" s="101"/>
      <c r="BE280" s="101"/>
      <c r="BF280" s="101"/>
      <c r="BG280" s="101"/>
      <c r="BH280" s="101"/>
      <c r="BI280" s="101"/>
      <c r="BJ280" s="101"/>
      <c r="BK280" s="101"/>
      <c r="BL280" s="101"/>
      <c r="BM280" s="101"/>
      <c r="BN280" s="101"/>
      <c r="BO280" s="101"/>
      <c r="BP280" s="101"/>
      <c r="BQ280" s="101"/>
      <c r="BR280" s="101"/>
      <c r="BS280" s="101"/>
      <c r="BT280" s="101"/>
      <c r="BU280" s="101"/>
      <c r="BV280" s="101"/>
      <c r="BW280" s="101"/>
      <c r="BX280" s="101"/>
      <c r="BY280" s="101"/>
      <c r="BZ280" s="101"/>
      <c r="CA280" s="101"/>
      <c r="CB280" s="101"/>
      <c r="CC280" s="101"/>
      <c r="CD280" s="101"/>
      <c r="CE280" s="101"/>
      <c r="CF280" s="101"/>
      <c r="CG280" s="101"/>
      <c r="CH280" s="101"/>
      <c r="CI280" s="101"/>
      <c r="CJ280" s="101"/>
      <c r="CK280" s="101"/>
      <c r="CL280" s="101"/>
      <c r="CM280" s="101"/>
      <c r="CN280" s="101"/>
      <c r="CO280" s="101"/>
      <c r="CP280" s="101"/>
      <c r="CQ280" s="101"/>
      <c r="CR280" s="101"/>
      <c r="CS280" s="101"/>
      <c r="CT280" s="101"/>
      <c r="CU280" s="101"/>
      <c r="CV280" s="101"/>
      <c r="CW280" s="101"/>
      <c r="CX280" s="101"/>
      <c r="CY280" s="101"/>
      <c r="CZ280" s="101"/>
      <c r="DA280" s="101"/>
      <c r="DB280" s="101"/>
      <c r="DC280" s="101"/>
      <c r="DD280" s="101"/>
      <c r="DE280" s="101"/>
      <c r="DF280" s="101"/>
      <c r="DG280" s="101"/>
      <c r="DH280" s="101"/>
      <c r="DI280" s="101"/>
      <c r="DJ280" s="101"/>
      <c r="DK280" s="101"/>
      <c r="DL280" s="101"/>
      <c r="DM280" s="101"/>
      <c r="DN280" s="101"/>
      <c r="DO280" s="101"/>
      <c r="DP280" s="101"/>
      <c r="DQ280" s="101"/>
      <c r="DR280" s="101"/>
      <c r="DS280" s="101"/>
      <c r="DT280" s="101"/>
      <c r="DU280" s="101"/>
      <c r="DV280" s="101"/>
      <c r="DW280" s="101"/>
      <c r="DX280" s="101"/>
      <c r="DY280" s="101"/>
      <c r="DZ280" s="101"/>
      <c r="EA280" s="101"/>
      <c r="EB280" s="101"/>
      <c r="EC280" s="101"/>
      <c r="ED280" s="101"/>
      <c r="EE280" s="101"/>
      <c r="EF280" s="101"/>
      <c r="EG280" s="101"/>
      <c r="EH280" s="101"/>
      <c r="EI280" s="101"/>
      <c r="EJ280" s="101"/>
      <c r="EK280" s="101"/>
      <c r="EL280" s="101"/>
      <c r="EM280" s="101"/>
      <c r="EN280" s="101"/>
      <c r="EO280" s="101"/>
      <c r="EP280" s="101"/>
      <c r="EQ280" s="101"/>
      <c r="ER280" s="101"/>
      <c r="ES280" s="101"/>
      <c r="ET280" s="101"/>
      <c r="EU280" s="101"/>
      <c r="EV280" s="101"/>
      <c r="EW280" s="101"/>
      <c r="EX280" s="101"/>
      <c r="EY280" s="101"/>
      <c r="EZ280" s="101"/>
      <c r="FA280" s="101"/>
      <c r="FB280" s="101"/>
      <c r="FC280" s="101"/>
      <c r="FD280" s="101"/>
      <c r="FE280" s="101"/>
      <c r="FF280" s="101"/>
      <c r="FG280" s="101"/>
      <c r="FH280" s="101"/>
      <c r="FI280" s="101"/>
      <c r="FJ280" s="101"/>
      <c r="FK280" s="101"/>
      <c r="FL280" s="101"/>
      <c r="FM280" s="101"/>
      <c r="FN280" s="101"/>
      <c r="FO280" s="101"/>
      <c r="FP280" s="101"/>
      <c r="FQ280" s="101"/>
      <c r="FR280" s="101"/>
      <c r="FS280" s="101"/>
      <c r="FT280" s="101"/>
      <c r="FU280" s="101"/>
      <c r="FV280" s="101"/>
      <c r="FW280" s="101"/>
      <c r="FX280" s="101"/>
      <c r="FY280" s="101"/>
      <c r="FZ280" s="101"/>
      <c r="GA280" s="101"/>
      <c r="GB280" s="101"/>
      <c r="GC280" s="101"/>
      <c r="GD280" s="101"/>
      <c r="GE280" s="101"/>
      <c r="GF280" s="101"/>
      <c r="GG280" s="101"/>
      <c r="GH280" s="101"/>
      <c r="GI280" s="101"/>
      <c r="GJ280" s="101"/>
      <c r="GK280" s="101"/>
      <c r="GL280" s="101"/>
      <c r="GM280" s="101"/>
      <c r="GN280" s="101"/>
      <c r="GO280" s="101"/>
      <c r="GP280" s="101"/>
      <c r="GQ280" s="101"/>
      <c r="GR280" s="101"/>
      <c r="GS280" s="101"/>
      <c r="GT280" s="101"/>
      <c r="GU280" s="101"/>
      <c r="GV280" s="101"/>
      <c r="GW280" s="101"/>
      <c r="GX280" s="101"/>
      <c r="GY280" s="101"/>
      <c r="GZ280" s="101"/>
    </row>
    <row r="281" spans="1:208" hidden="1" x14ac:dyDescent="0.3">
      <c r="A281" s="72">
        <v>2324</v>
      </c>
      <c r="B281" s="76" t="s">
        <v>546</v>
      </c>
      <c r="C281" s="68" t="s">
        <v>23</v>
      </c>
      <c r="D281" s="72">
        <v>1008</v>
      </c>
      <c r="E281" s="69" t="s">
        <v>673</v>
      </c>
      <c r="F281" s="71" t="s">
        <v>672</v>
      </c>
      <c r="G281" s="84">
        <v>330000</v>
      </c>
      <c r="H281" s="81"/>
      <c r="AR281" s="102"/>
      <c r="AS281" s="101"/>
      <c r="AT281" s="101"/>
      <c r="AU281" s="101"/>
      <c r="AV281" s="101"/>
      <c r="AW281" s="101"/>
      <c r="AX281" s="101"/>
      <c r="AY281" s="101"/>
      <c r="AZ281" s="101"/>
      <c r="BA281" s="101"/>
      <c r="BB281" s="101"/>
      <c r="BC281" s="101"/>
      <c r="BD281" s="101"/>
      <c r="BE281" s="101"/>
      <c r="BF281" s="101"/>
      <c r="BG281" s="101"/>
      <c r="BH281" s="101"/>
      <c r="BI281" s="101"/>
      <c r="BJ281" s="101"/>
      <c r="BK281" s="101"/>
      <c r="BL281" s="101"/>
      <c r="BM281" s="101"/>
      <c r="BN281" s="101"/>
      <c r="BO281" s="101"/>
      <c r="BP281" s="101"/>
      <c r="BQ281" s="101"/>
      <c r="BR281" s="101"/>
      <c r="BS281" s="101"/>
      <c r="BT281" s="101"/>
      <c r="BU281" s="101"/>
      <c r="BV281" s="101"/>
      <c r="BW281" s="101"/>
      <c r="BX281" s="101"/>
      <c r="BY281" s="101"/>
      <c r="BZ281" s="101"/>
      <c r="CA281" s="101"/>
      <c r="CB281" s="101"/>
      <c r="CC281" s="101"/>
      <c r="CD281" s="101"/>
      <c r="CE281" s="101"/>
      <c r="CF281" s="101"/>
      <c r="CG281" s="101"/>
      <c r="CH281" s="101"/>
      <c r="CI281" s="101"/>
      <c r="CJ281" s="101"/>
      <c r="CK281" s="101"/>
      <c r="CL281" s="101"/>
      <c r="CM281" s="101"/>
      <c r="CN281" s="101"/>
      <c r="CO281" s="101"/>
      <c r="CP281" s="101"/>
      <c r="CQ281" s="101"/>
      <c r="CR281" s="101"/>
      <c r="CS281" s="101"/>
      <c r="CT281" s="101"/>
      <c r="CU281" s="101"/>
      <c r="CV281" s="101"/>
      <c r="CW281" s="101"/>
      <c r="CX281" s="101"/>
      <c r="CY281" s="101"/>
      <c r="CZ281" s="101"/>
      <c r="DA281" s="101"/>
      <c r="DB281" s="101"/>
      <c r="DC281" s="101"/>
      <c r="DD281" s="101"/>
      <c r="DE281" s="101"/>
      <c r="DF281" s="101"/>
      <c r="DG281" s="101"/>
      <c r="DH281" s="101"/>
      <c r="DI281" s="101"/>
      <c r="DJ281" s="101"/>
      <c r="DK281" s="101"/>
      <c r="DL281" s="101"/>
      <c r="DM281" s="101"/>
      <c r="DN281" s="101"/>
      <c r="DO281" s="101"/>
      <c r="DP281" s="101"/>
      <c r="DQ281" s="101"/>
      <c r="DR281" s="101"/>
      <c r="DS281" s="101"/>
      <c r="DT281" s="101"/>
      <c r="DU281" s="101"/>
      <c r="DV281" s="101"/>
      <c r="DW281" s="101"/>
      <c r="DX281" s="101"/>
      <c r="DY281" s="101"/>
      <c r="DZ281" s="101"/>
      <c r="EA281" s="101"/>
      <c r="EB281" s="101"/>
      <c r="EC281" s="101"/>
      <c r="ED281" s="101"/>
      <c r="EE281" s="101"/>
      <c r="EF281" s="101"/>
      <c r="EG281" s="101"/>
      <c r="EH281" s="101"/>
      <c r="EI281" s="101"/>
      <c r="EJ281" s="101"/>
      <c r="EK281" s="101"/>
      <c r="EL281" s="101"/>
      <c r="EM281" s="101"/>
      <c r="EN281" s="101"/>
      <c r="EO281" s="101"/>
      <c r="EP281" s="101"/>
      <c r="EQ281" s="101"/>
      <c r="ER281" s="101"/>
      <c r="ES281" s="101"/>
      <c r="ET281" s="101"/>
      <c r="EU281" s="101"/>
      <c r="EV281" s="101"/>
      <c r="EW281" s="101"/>
      <c r="EX281" s="101"/>
      <c r="EY281" s="101"/>
      <c r="EZ281" s="101"/>
      <c r="FA281" s="101"/>
      <c r="FB281" s="101"/>
      <c r="FC281" s="101"/>
      <c r="FD281" s="101"/>
      <c r="FE281" s="101"/>
      <c r="FF281" s="101"/>
      <c r="FG281" s="101"/>
      <c r="FH281" s="101"/>
      <c r="FI281" s="101"/>
      <c r="FJ281" s="101"/>
      <c r="FK281" s="101"/>
      <c r="FL281" s="101"/>
      <c r="FM281" s="101"/>
      <c r="FN281" s="101"/>
      <c r="FO281" s="101"/>
      <c r="FP281" s="101"/>
      <c r="FQ281" s="101"/>
      <c r="FR281" s="101"/>
      <c r="FS281" s="101"/>
      <c r="FT281" s="101"/>
      <c r="FU281" s="101"/>
      <c r="FV281" s="101"/>
      <c r="FW281" s="101"/>
      <c r="FX281" s="101"/>
      <c r="FY281" s="101"/>
      <c r="FZ281" s="101"/>
      <c r="GA281" s="101"/>
      <c r="GB281" s="101"/>
      <c r="GC281" s="101"/>
      <c r="GD281" s="101"/>
      <c r="GE281" s="101"/>
      <c r="GF281" s="101"/>
      <c r="GG281" s="101"/>
      <c r="GH281" s="101"/>
      <c r="GI281" s="101"/>
      <c r="GJ281" s="101"/>
      <c r="GK281" s="101"/>
      <c r="GL281" s="101"/>
      <c r="GM281" s="101"/>
      <c r="GN281" s="101"/>
      <c r="GO281" s="101"/>
      <c r="GP281" s="101"/>
      <c r="GQ281" s="101"/>
      <c r="GR281" s="101"/>
      <c r="GS281" s="101"/>
      <c r="GT281" s="101"/>
      <c r="GU281" s="101"/>
      <c r="GV281" s="101"/>
      <c r="GW281" s="101"/>
      <c r="GX281" s="101"/>
      <c r="GY281" s="101"/>
      <c r="GZ281" s="101"/>
    </row>
    <row r="282" spans="1:208" hidden="1" x14ac:dyDescent="0.3">
      <c r="A282" s="72">
        <v>5154</v>
      </c>
      <c r="B282" s="76" t="s">
        <v>596</v>
      </c>
      <c r="C282" s="69" t="s">
        <v>865</v>
      </c>
      <c r="D282" s="72">
        <v>3265</v>
      </c>
      <c r="E282" s="68" t="s">
        <v>882</v>
      </c>
      <c r="F282" s="75" t="s">
        <v>885</v>
      </c>
      <c r="G282" s="84">
        <v>320000</v>
      </c>
      <c r="H282" s="98"/>
    </row>
    <row r="283" spans="1:208" hidden="1" x14ac:dyDescent="0.25">
      <c r="A283" s="72">
        <v>6121</v>
      </c>
      <c r="B283" s="76" t="s">
        <v>839</v>
      </c>
      <c r="C283" s="69" t="s">
        <v>851</v>
      </c>
      <c r="D283" s="72">
        <v>4294</v>
      </c>
      <c r="E283" s="68" t="s">
        <v>1326</v>
      </c>
      <c r="F283" s="75" t="s">
        <v>1325</v>
      </c>
      <c r="G283" s="93">
        <v>300000</v>
      </c>
      <c r="H283" s="81"/>
    </row>
    <row r="284" spans="1:208" hidden="1" x14ac:dyDescent="0.25">
      <c r="A284" s="72">
        <v>5901</v>
      </c>
      <c r="B284" s="76" t="s">
        <v>818</v>
      </c>
      <c r="C284" s="68" t="s">
        <v>1256</v>
      </c>
      <c r="D284" s="72">
        <v>3473</v>
      </c>
      <c r="E284" s="68" t="s">
        <v>1291</v>
      </c>
      <c r="F284" s="75" t="s">
        <v>1290</v>
      </c>
      <c r="G284" s="93">
        <v>300000</v>
      </c>
      <c r="H284" s="98"/>
    </row>
    <row r="285" spans="1:208" ht="26.4" hidden="1" x14ac:dyDescent="0.25">
      <c r="A285" s="72">
        <v>5192</v>
      </c>
      <c r="B285" s="76" t="s">
        <v>956</v>
      </c>
      <c r="C285" s="73" t="s">
        <v>955</v>
      </c>
      <c r="D285" s="72">
        <v>3213</v>
      </c>
      <c r="E285" s="69" t="s">
        <v>1143</v>
      </c>
      <c r="F285" s="88" t="s">
        <v>1142</v>
      </c>
      <c r="G285" s="93">
        <v>300000</v>
      </c>
      <c r="H285" s="81"/>
    </row>
    <row r="286" spans="1:208" hidden="1" x14ac:dyDescent="0.3">
      <c r="A286" s="72">
        <v>5179</v>
      </c>
      <c r="B286" s="76" t="s">
        <v>596</v>
      </c>
      <c r="C286" s="69" t="s">
        <v>127</v>
      </c>
      <c r="D286" s="72">
        <v>3379</v>
      </c>
      <c r="E286" s="68" t="s">
        <v>1127</v>
      </c>
      <c r="F286" s="75" t="s">
        <v>1132</v>
      </c>
      <c r="G286" s="84">
        <v>300000</v>
      </c>
      <c r="H286" s="81"/>
    </row>
    <row r="287" spans="1:208" hidden="1" x14ac:dyDescent="0.3">
      <c r="A287" s="72">
        <v>5175</v>
      </c>
      <c r="B287" s="76" t="s">
        <v>762</v>
      </c>
      <c r="C287" s="68" t="s">
        <v>922</v>
      </c>
      <c r="D287" s="72">
        <v>577</v>
      </c>
      <c r="E287" s="69" t="s">
        <v>1105</v>
      </c>
      <c r="F287" s="88" t="s">
        <v>1108</v>
      </c>
      <c r="G287" s="84">
        <v>300000</v>
      </c>
      <c r="H287" s="81"/>
    </row>
    <row r="288" spans="1:208" x14ac:dyDescent="0.25">
      <c r="A288" s="72">
        <v>5171</v>
      </c>
      <c r="B288" s="76" t="s">
        <v>76</v>
      </c>
      <c r="C288" s="86" t="s">
        <v>127</v>
      </c>
      <c r="D288" s="72">
        <v>3874</v>
      </c>
      <c r="E288" s="68" t="s">
        <v>184</v>
      </c>
      <c r="F288" s="75" t="s">
        <v>481</v>
      </c>
      <c r="G288" s="93">
        <v>300000</v>
      </c>
      <c r="H288" s="81"/>
    </row>
    <row r="289" spans="1:8" x14ac:dyDescent="0.3">
      <c r="A289" s="72">
        <v>5171</v>
      </c>
      <c r="B289" s="76" t="s">
        <v>76</v>
      </c>
      <c r="C289" s="86" t="s">
        <v>229</v>
      </c>
      <c r="D289" s="72">
        <v>3869</v>
      </c>
      <c r="E289" s="68" t="s">
        <v>184</v>
      </c>
      <c r="F289" s="75" t="s">
        <v>483</v>
      </c>
      <c r="G289" s="94">
        <v>300000</v>
      </c>
      <c r="H289" s="81"/>
    </row>
    <row r="290" spans="1:8" hidden="1" x14ac:dyDescent="0.25">
      <c r="A290" s="97">
        <v>5169</v>
      </c>
      <c r="B290" s="76" t="s">
        <v>76</v>
      </c>
      <c r="C290" s="86" t="s">
        <v>127</v>
      </c>
      <c r="D290" s="97">
        <v>3875</v>
      </c>
      <c r="E290" s="96" t="s">
        <v>467</v>
      </c>
      <c r="F290" s="75" t="s">
        <v>482</v>
      </c>
      <c r="G290" s="93">
        <v>300000</v>
      </c>
      <c r="H290" s="81"/>
    </row>
    <row r="291" spans="1:8" hidden="1" x14ac:dyDescent="0.3">
      <c r="A291" s="72">
        <v>5169</v>
      </c>
      <c r="B291" s="76" t="s">
        <v>76</v>
      </c>
      <c r="C291" s="86" t="s">
        <v>197</v>
      </c>
      <c r="D291" s="72">
        <v>3873</v>
      </c>
      <c r="E291" s="68" t="s">
        <v>479</v>
      </c>
      <c r="F291" s="75" t="s">
        <v>480</v>
      </c>
      <c r="G291" s="84">
        <v>300000</v>
      </c>
      <c r="H291" s="81"/>
    </row>
    <row r="292" spans="1:8" hidden="1" x14ac:dyDescent="0.3">
      <c r="A292" s="72">
        <v>5169</v>
      </c>
      <c r="B292" s="76" t="s">
        <v>69</v>
      </c>
      <c r="C292" s="68" t="s">
        <v>165</v>
      </c>
      <c r="D292" s="72">
        <v>4458</v>
      </c>
      <c r="E292" s="68" t="s">
        <v>1060</v>
      </c>
      <c r="F292" s="75" t="s">
        <v>1059</v>
      </c>
      <c r="G292" s="94">
        <v>300000</v>
      </c>
      <c r="H292" s="81"/>
    </row>
    <row r="293" spans="1:8" hidden="1" x14ac:dyDescent="0.3">
      <c r="A293" s="72">
        <v>5169</v>
      </c>
      <c r="B293" s="76" t="s">
        <v>708</v>
      </c>
      <c r="C293" s="68" t="s">
        <v>765</v>
      </c>
      <c r="D293" s="72">
        <v>3722</v>
      </c>
      <c r="E293" s="68" t="s">
        <v>456</v>
      </c>
      <c r="F293" s="75" t="s">
        <v>971</v>
      </c>
      <c r="G293" s="84">
        <v>300000</v>
      </c>
      <c r="H293" s="81"/>
    </row>
    <row r="294" spans="1:8" hidden="1" x14ac:dyDescent="0.3">
      <c r="A294" s="72">
        <v>5041</v>
      </c>
      <c r="B294" s="76" t="s">
        <v>708</v>
      </c>
      <c r="C294" s="69" t="s">
        <v>770</v>
      </c>
      <c r="D294" s="72">
        <v>4158</v>
      </c>
      <c r="E294" s="68" t="s">
        <v>754</v>
      </c>
      <c r="F294" s="75" t="s">
        <v>753</v>
      </c>
      <c r="G294" s="84">
        <v>300000</v>
      </c>
      <c r="H294" s="81"/>
    </row>
    <row r="295" spans="1:8" hidden="1" x14ac:dyDescent="0.3">
      <c r="A295" s="72">
        <v>2131</v>
      </c>
      <c r="B295" s="76" t="s">
        <v>596</v>
      </c>
      <c r="C295" s="68" t="s">
        <v>485</v>
      </c>
      <c r="D295" s="72">
        <v>57</v>
      </c>
      <c r="E295" s="69" t="s">
        <v>631</v>
      </c>
      <c r="F295" s="60" t="s">
        <v>630</v>
      </c>
      <c r="G295" s="84">
        <v>300000</v>
      </c>
      <c r="H295" s="81"/>
    </row>
    <row r="296" spans="1:8" hidden="1" x14ac:dyDescent="0.3">
      <c r="A296" s="72">
        <v>2111</v>
      </c>
      <c r="B296" s="76" t="s">
        <v>546</v>
      </c>
      <c r="C296" s="69" t="s">
        <v>23</v>
      </c>
      <c r="D296" s="72">
        <v>4750</v>
      </c>
      <c r="E296" s="68" t="s">
        <v>607</v>
      </c>
      <c r="F296" s="75" t="s">
        <v>600</v>
      </c>
      <c r="G296" s="84">
        <v>300000</v>
      </c>
      <c r="H296" s="81"/>
    </row>
    <row r="297" spans="1:8" ht="26.4" hidden="1" x14ac:dyDescent="0.3">
      <c r="A297" s="72">
        <v>5166</v>
      </c>
      <c r="B297" s="76" t="s">
        <v>596</v>
      </c>
      <c r="C297" s="69" t="s">
        <v>940</v>
      </c>
      <c r="D297" s="72">
        <v>3216</v>
      </c>
      <c r="E297" s="68" t="s">
        <v>958</v>
      </c>
      <c r="F297" s="75" t="s">
        <v>957</v>
      </c>
      <c r="G297" s="84">
        <v>283000</v>
      </c>
      <c r="H297" s="81"/>
    </row>
    <row r="298" spans="1:8" ht="26.4" hidden="1" x14ac:dyDescent="0.3">
      <c r="A298" s="72">
        <v>5139</v>
      </c>
      <c r="B298" s="76" t="s">
        <v>135</v>
      </c>
      <c r="C298" s="68" t="s">
        <v>700</v>
      </c>
      <c r="D298" s="72">
        <v>77</v>
      </c>
      <c r="E298" s="68" t="s">
        <v>812</v>
      </c>
      <c r="F298" s="75" t="s">
        <v>811</v>
      </c>
      <c r="G298" s="84">
        <v>280000</v>
      </c>
      <c r="H298" s="81"/>
    </row>
    <row r="299" spans="1:8" hidden="1" x14ac:dyDescent="0.3">
      <c r="A299" s="72">
        <v>5021</v>
      </c>
      <c r="B299" s="76" t="s">
        <v>708</v>
      </c>
      <c r="C299" s="68" t="s">
        <v>707</v>
      </c>
      <c r="D299" s="72">
        <v>4779</v>
      </c>
      <c r="E299" s="68" t="s">
        <v>714</v>
      </c>
      <c r="F299" s="75" t="s">
        <v>724</v>
      </c>
      <c r="G299" s="84">
        <v>280000</v>
      </c>
      <c r="H299" s="81"/>
    </row>
    <row r="300" spans="1:8" hidden="1" x14ac:dyDescent="0.3">
      <c r="A300" s="72">
        <v>2111</v>
      </c>
      <c r="B300" s="76" t="s">
        <v>546</v>
      </c>
      <c r="C300" s="69" t="s">
        <v>23</v>
      </c>
      <c r="D300" s="72">
        <v>4760</v>
      </c>
      <c r="E300" s="68" t="s">
        <v>617</v>
      </c>
      <c r="F300" s="75" t="s">
        <v>600</v>
      </c>
      <c r="G300" s="84">
        <v>280000</v>
      </c>
      <c r="H300" s="81"/>
    </row>
    <row r="301" spans="1:8" ht="26.4" hidden="1" x14ac:dyDescent="0.3">
      <c r="A301" s="72">
        <v>5169</v>
      </c>
      <c r="B301" s="76" t="s">
        <v>114</v>
      </c>
      <c r="C301" s="68" t="s">
        <v>705</v>
      </c>
      <c r="D301" s="72">
        <v>512</v>
      </c>
      <c r="E301" s="73" t="s">
        <v>479</v>
      </c>
      <c r="F301" s="75" t="s">
        <v>995</v>
      </c>
      <c r="G301" s="84">
        <v>267000</v>
      </c>
      <c r="H301" s="81"/>
    </row>
    <row r="302" spans="1:8" hidden="1" x14ac:dyDescent="0.3">
      <c r="A302" s="72">
        <v>5169</v>
      </c>
      <c r="B302" s="76" t="s">
        <v>708</v>
      </c>
      <c r="C302" s="68" t="s">
        <v>755</v>
      </c>
      <c r="E302" s="68" t="s">
        <v>456</v>
      </c>
      <c r="F302" s="75" t="s">
        <v>971</v>
      </c>
      <c r="G302" s="84">
        <v>260000</v>
      </c>
      <c r="H302" s="81"/>
    </row>
    <row r="303" spans="1:8" hidden="1" x14ac:dyDescent="0.3">
      <c r="A303" s="72">
        <v>5154</v>
      </c>
      <c r="B303" s="76" t="s">
        <v>596</v>
      </c>
      <c r="C303" s="69" t="s">
        <v>197</v>
      </c>
      <c r="D303" s="72">
        <v>3273</v>
      </c>
      <c r="E303" s="68" t="s">
        <v>888</v>
      </c>
      <c r="F303" s="75" t="s">
        <v>887</v>
      </c>
      <c r="G303" s="84">
        <v>260000</v>
      </c>
      <c r="H303" s="81"/>
    </row>
    <row r="304" spans="1:8" hidden="1" x14ac:dyDescent="0.3">
      <c r="A304" s="72">
        <v>5041</v>
      </c>
      <c r="B304" s="76" t="s">
        <v>708</v>
      </c>
      <c r="C304" s="68" t="s">
        <v>764</v>
      </c>
      <c r="D304" s="72">
        <v>3765</v>
      </c>
      <c r="E304" s="69" t="s">
        <v>754</v>
      </c>
      <c r="F304" s="75" t="s">
        <v>753</v>
      </c>
      <c r="G304" s="84">
        <v>260000</v>
      </c>
      <c r="H304" s="81"/>
    </row>
    <row r="305" spans="1:8" hidden="1" x14ac:dyDescent="0.3">
      <c r="A305" s="72">
        <v>1343</v>
      </c>
      <c r="B305" s="76" t="s">
        <v>546</v>
      </c>
      <c r="C305" s="69" t="s">
        <v>22</v>
      </c>
      <c r="D305" s="72">
        <v>1124</v>
      </c>
      <c r="E305" s="68" t="s">
        <v>561</v>
      </c>
      <c r="F305" s="75" t="s">
        <v>560</v>
      </c>
      <c r="G305" s="84">
        <v>260000</v>
      </c>
      <c r="H305" s="81"/>
    </row>
    <row r="306" spans="1:8" ht="52.8" hidden="1" x14ac:dyDescent="0.3">
      <c r="A306" s="72">
        <v>5172</v>
      </c>
      <c r="B306" s="76" t="s">
        <v>798</v>
      </c>
      <c r="C306" s="73" t="s">
        <v>797</v>
      </c>
      <c r="D306" s="72">
        <v>465</v>
      </c>
      <c r="E306" s="68" t="s">
        <v>1092</v>
      </c>
      <c r="F306" s="71" t="s">
        <v>1091</v>
      </c>
      <c r="G306" s="84">
        <v>259000</v>
      </c>
      <c r="H306" s="81"/>
    </row>
    <row r="307" spans="1:8" ht="26.4" hidden="1" x14ac:dyDescent="0.25">
      <c r="A307" s="72">
        <v>6119</v>
      </c>
      <c r="B307" s="76" t="s">
        <v>1010</v>
      </c>
      <c r="C307" s="73" t="s">
        <v>1315</v>
      </c>
      <c r="D307" s="72">
        <v>331</v>
      </c>
      <c r="E307" s="68" t="s">
        <v>1314</v>
      </c>
      <c r="F307" s="75" t="s">
        <v>1313</v>
      </c>
      <c r="G307" s="93">
        <v>250000</v>
      </c>
      <c r="H307" s="81"/>
    </row>
    <row r="308" spans="1:8" x14ac:dyDescent="0.25">
      <c r="A308" s="72">
        <v>5171</v>
      </c>
      <c r="B308" s="76" t="s">
        <v>779</v>
      </c>
      <c r="C308" s="69" t="s">
        <v>237</v>
      </c>
      <c r="D308" s="72">
        <v>3153</v>
      </c>
      <c r="E308" s="68" t="s">
        <v>184</v>
      </c>
      <c r="F308" s="75" t="s">
        <v>1073</v>
      </c>
      <c r="G308" s="93">
        <v>250000</v>
      </c>
      <c r="H308" s="81"/>
    </row>
    <row r="309" spans="1:8" hidden="1" x14ac:dyDescent="0.3">
      <c r="A309" s="72">
        <v>5169</v>
      </c>
      <c r="B309" s="76" t="s">
        <v>708</v>
      </c>
      <c r="C309" s="69" t="s">
        <v>770</v>
      </c>
      <c r="D309" s="72">
        <v>3883</v>
      </c>
      <c r="E309" s="68" t="s">
        <v>456</v>
      </c>
      <c r="F309" s="75" t="s">
        <v>971</v>
      </c>
      <c r="G309" s="84">
        <v>250000</v>
      </c>
      <c r="H309" s="81"/>
    </row>
    <row r="310" spans="1:8" hidden="1" x14ac:dyDescent="0.3">
      <c r="A310" s="72">
        <v>5166</v>
      </c>
      <c r="B310" s="76" t="s">
        <v>114</v>
      </c>
      <c r="C310" s="73" t="s">
        <v>115</v>
      </c>
      <c r="D310" s="72">
        <v>478</v>
      </c>
      <c r="E310" s="69" t="s">
        <v>950</v>
      </c>
      <c r="F310" s="75" t="s">
        <v>949</v>
      </c>
      <c r="G310" s="84">
        <v>250000</v>
      </c>
      <c r="H310" s="81"/>
    </row>
    <row r="311" spans="1:8" ht="26.4" hidden="1" x14ac:dyDescent="0.3">
      <c r="A311" s="72">
        <v>5162</v>
      </c>
      <c r="B311" s="76" t="s">
        <v>135</v>
      </c>
      <c r="C311" s="68" t="s">
        <v>700</v>
      </c>
      <c r="D311" s="72">
        <v>83</v>
      </c>
      <c r="E311" s="68" t="s">
        <v>908</v>
      </c>
      <c r="F311" s="75" t="s">
        <v>907</v>
      </c>
      <c r="G311" s="84">
        <v>250000</v>
      </c>
      <c r="H311" s="81"/>
    </row>
    <row r="312" spans="1:8" hidden="1" x14ac:dyDescent="0.3">
      <c r="A312" s="72">
        <v>5021</v>
      </c>
      <c r="B312" s="76" t="s">
        <v>114</v>
      </c>
      <c r="C312" s="68" t="s">
        <v>705</v>
      </c>
      <c r="D312" s="72">
        <v>495</v>
      </c>
      <c r="E312" s="68" t="s">
        <v>714</v>
      </c>
      <c r="F312" s="75"/>
      <c r="G312" s="84">
        <v>250000</v>
      </c>
      <c r="H312" s="81"/>
    </row>
    <row r="313" spans="1:8" ht="26.4" hidden="1" x14ac:dyDescent="0.3">
      <c r="A313" s="72">
        <v>2131</v>
      </c>
      <c r="B313" s="76" t="s">
        <v>596</v>
      </c>
      <c r="C313" s="68" t="s">
        <v>485</v>
      </c>
      <c r="D313" s="72">
        <v>4229</v>
      </c>
      <c r="E313" s="68" t="s">
        <v>635</v>
      </c>
      <c r="F313" s="75" t="s">
        <v>634</v>
      </c>
      <c r="G313" s="84">
        <v>250000</v>
      </c>
      <c r="H313" s="81"/>
    </row>
    <row r="314" spans="1:8" hidden="1" x14ac:dyDescent="0.3">
      <c r="A314" s="72">
        <v>2111</v>
      </c>
      <c r="B314" s="76" t="s">
        <v>546</v>
      </c>
      <c r="C314" s="69" t="s">
        <v>23</v>
      </c>
      <c r="D314" s="72">
        <v>4751</v>
      </c>
      <c r="E314" s="68" t="s">
        <v>608</v>
      </c>
      <c r="F314" s="75" t="s">
        <v>600</v>
      </c>
      <c r="G314" s="84">
        <v>250000</v>
      </c>
      <c r="H314" s="81"/>
    </row>
    <row r="315" spans="1:8" hidden="1" x14ac:dyDescent="0.25">
      <c r="A315" s="72">
        <v>5169</v>
      </c>
      <c r="B315" s="76" t="s">
        <v>839</v>
      </c>
      <c r="C315" s="69" t="s">
        <v>1017</v>
      </c>
      <c r="D315" s="72">
        <v>3205</v>
      </c>
      <c r="E315" s="68" t="s">
        <v>456</v>
      </c>
      <c r="F315" s="75" t="s">
        <v>1016</v>
      </c>
      <c r="G315" s="93">
        <v>248000</v>
      </c>
      <c r="H315" s="81"/>
    </row>
    <row r="316" spans="1:8" hidden="1" x14ac:dyDescent="0.3">
      <c r="A316" s="89">
        <v>5171</v>
      </c>
      <c r="B316" s="76" t="s">
        <v>373</v>
      </c>
      <c r="C316" s="73" t="s">
        <v>447</v>
      </c>
      <c r="D316" s="89"/>
      <c r="E316" s="75"/>
      <c r="F316" s="75" t="s">
        <v>484</v>
      </c>
      <c r="G316" s="90">
        <v>242000</v>
      </c>
      <c r="H316" s="81"/>
    </row>
    <row r="317" spans="1:8" hidden="1" x14ac:dyDescent="0.3">
      <c r="A317" s="72">
        <v>5154</v>
      </c>
      <c r="B317" s="76" t="s">
        <v>596</v>
      </c>
      <c r="C317" s="69" t="s">
        <v>866</v>
      </c>
      <c r="D317" s="72">
        <v>3268</v>
      </c>
      <c r="E317" s="68" t="s">
        <v>882</v>
      </c>
      <c r="F317" s="75" t="s">
        <v>886</v>
      </c>
      <c r="G317" s="84">
        <v>240000</v>
      </c>
      <c r="H317" s="81"/>
    </row>
    <row r="318" spans="1:8" hidden="1" x14ac:dyDescent="0.3">
      <c r="A318" s="72">
        <v>2111</v>
      </c>
      <c r="B318" s="76" t="s">
        <v>546</v>
      </c>
      <c r="C318" s="69" t="s">
        <v>23</v>
      </c>
      <c r="D318" s="72">
        <v>4764</v>
      </c>
      <c r="E318" s="68" t="s">
        <v>621</v>
      </c>
      <c r="F318" s="75" t="s">
        <v>600</v>
      </c>
      <c r="G318" s="84">
        <v>240000</v>
      </c>
      <c r="H318" s="81"/>
    </row>
    <row r="319" spans="1:8" hidden="1" x14ac:dyDescent="0.3">
      <c r="A319" s="72">
        <v>2111</v>
      </c>
      <c r="B319" s="76" t="s">
        <v>546</v>
      </c>
      <c r="C319" s="69" t="s">
        <v>23</v>
      </c>
      <c r="D319" s="72">
        <v>4827</v>
      </c>
      <c r="E319" s="68" t="s">
        <v>623</v>
      </c>
      <c r="F319" s="75" t="s">
        <v>600</v>
      </c>
      <c r="G319" s="84">
        <v>232000</v>
      </c>
      <c r="H319" s="81"/>
    </row>
    <row r="320" spans="1:8" hidden="1" x14ac:dyDescent="0.3">
      <c r="A320" s="72">
        <v>5169</v>
      </c>
      <c r="B320" s="76" t="s">
        <v>762</v>
      </c>
      <c r="C320" s="68" t="s">
        <v>761</v>
      </c>
      <c r="D320" s="72">
        <v>552</v>
      </c>
      <c r="E320" s="68" t="s">
        <v>467</v>
      </c>
      <c r="F320" s="75" t="s">
        <v>996</v>
      </c>
      <c r="G320" s="84">
        <v>230000</v>
      </c>
      <c r="H320" s="81"/>
    </row>
    <row r="321" spans="1:8" hidden="1" x14ac:dyDescent="0.3">
      <c r="A321" s="72">
        <v>5041</v>
      </c>
      <c r="B321" s="76" t="s">
        <v>708</v>
      </c>
      <c r="C321" s="68" t="s">
        <v>755</v>
      </c>
      <c r="E321" s="68" t="s">
        <v>754</v>
      </c>
      <c r="F321" s="75" t="s">
        <v>753</v>
      </c>
      <c r="G321" s="84">
        <v>229000</v>
      </c>
      <c r="H321" s="81"/>
    </row>
    <row r="322" spans="1:8" hidden="1" x14ac:dyDescent="0.3">
      <c r="A322" s="72">
        <v>2111</v>
      </c>
      <c r="B322" s="76" t="s">
        <v>546</v>
      </c>
      <c r="C322" s="69" t="s">
        <v>23</v>
      </c>
      <c r="D322" s="72">
        <v>4756</v>
      </c>
      <c r="E322" s="68" t="s">
        <v>613</v>
      </c>
      <c r="F322" s="75" t="s">
        <v>600</v>
      </c>
      <c r="G322" s="84">
        <v>220000</v>
      </c>
      <c r="H322" s="81"/>
    </row>
    <row r="323" spans="1:8" hidden="1" x14ac:dyDescent="0.3">
      <c r="A323" s="72">
        <v>1361</v>
      </c>
      <c r="B323" s="76" t="s">
        <v>546</v>
      </c>
      <c r="C323" s="73" t="s">
        <v>22</v>
      </c>
      <c r="D323" s="72">
        <v>855</v>
      </c>
      <c r="E323" s="69" t="s">
        <v>578</v>
      </c>
      <c r="F323" s="71" t="s">
        <v>577</v>
      </c>
      <c r="G323" s="84">
        <v>220000</v>
      </c>
      <c r="H323" s="81"/>
    </row>
    <row r="324" spans="1:8" hidden="1" x14ac:dyDescent="0.3">
      <c r="A324" s="72">
        <v>2111</v>
      </c>
      <c r="B324" s="76" t="s">
        <v>546</v>
      </c>
      <c r="C324" s="69" t="s">
        <v>23</v>
      </c>
      <c r="D324" s="72">
        <v>4762</v>
      </c>
      <c r="E324" s="68" t="s">
        <v>619</v>
      </c>
      <c r="F324" s="75" t="s">
        <v>600</v>
      </c>
      <c r="G324" s="84">
        <v>210000</v>
      </c>
      <c r="H324" s="98"/>
    </row>
    <row r="325" spans="1:8" ht="26.4" hidden="1" x14ac:dyDescent="0.3">
      <c r="A325" s="89">
        <v>2132</v>
      </c>
      <c r="B325" s="76" t="s">
        <v>76</v>
      </c>
      <c r="C325" s="73" t="s">
        <v>485</v>
      </c>
      <c r="D325" s="89">
        <v>3224</v>
      </c>
      <c r="E325" s="75" t="s">
        <v>486</v>
      </c>
      <c r="F325" s="75" t="s">
        <v>487</v>
      </c>
      <c r="G325" s="90">
        <v>204688</v>
      </c>
      <c r="H325" s="98"/>
    </row>
    <row r="326" spans="1:8" hidden="1" x14ac:dyDescent="0.3">
      <c r="A326" s="72">
        <v>5901</v>
      </c>
      <c r="B326" s="76" t="s">
        <v>762</v>
      </c>
      <c r="C326" s="68" t="s">
        <v>1256</v>
      </c>
      <c r="D326" s="72">
        <v>3471</v>
      </c>
      <c r="E326" s="68" t="s">
        <v>1289</v>
      </c>
      <c r="F326" s="75" t="s">
        <v>1254</v>
      </c>
      <c r="G326" s="84">
        <v>200000</v>
      </c>
      <c r="H326" s="98"/>
    </row>
    <row r="327" spans="1:8" ht="52.8" hidden="1" x14ac:dyDescent="0.25">
      <c r="A327" s="72">
        <v>5901</v>
      </c>
      <c r="B327" s="76" t="s">
        <v>718</v>
      </c>
      <c r="C327" s="73" t="s">
        <v>1256</v>
      </c>
      <c r="D327" s="72">
        <v>3464</v>
      </c>
      <c r="E327" s="68" t="s">
        <v>1283</v>
      </c>
      <c r="F327" s="75" t="s">
        <v>1282</v>
      </c>
      <c r="G327" s="93">
        <v>200000</v>
      </c>
      <c r="H327" s="98"/>
    </row>
    <row r="328" spans="1:8" hidden="1" x14ac:dyDescent="0.3">
      <c r="A328" s="72">
        <v>5493</v>
      </c>
      <c r="B328" s="76" t="s">
        <v>762</v>
      </c>
      <c r="C328" s="68" t="s">
        <v>1256</v>
      </c>
      <c r="D328" s="72">
        <v>4155</v>
      </c>
      <c r="E328" s="68" t="s">
        <v>1255</v>
      </c>
      <c r="F328" s="75" t="s">
        <v>1254</v>
      </c>
      <c r="G328" s="84">
        <v>200000</v>
      </c>
      <c r="H328" s="98"/>
    </row>
    <row r="329" spans="1:8" ht="26.4" hidden="1" x14ac:dyDescent="0.25">
      <c r="A329" s="72">
        <v>5222</v>
      </c>
      <c r="B329" s="76" t="s">
        <v>779</v>
      </c>
      <c r="C329" s="86" t="s">
        <v>1162</v>
      </c>
      <c r="D329" s="72">
        <v>3161</v>
      </c>
      <c r="E329" s="68" t="s">
        <v>1161</v>
      </c>
      <c r="F329" s="75" t="s">
        <v>1160</v>
      </c>
      <c r="G329" s="93">
        <v>200000</v>
      </c>
      <c r="H329" s="98"/>
    </row>
    <row r="330" spans="1:8" hidden="1" x14ac:dyDescent="0.3">
      <c r="A330" s="72">
        <v>5192</v>
      </c>
      <c r="B330" s="76" t="s">
        <v>596</v>
      </c>
      <c r="C330" s="69" t="s">
        <v>940</v>
      </c>
      <c r="D330" s="72">
        <v>3217</v>
      </c>
      <c r="E330" s="68" t="s">
        <v>1145</v>
      </c>
      <c r="F330" s="75" t="s">
        <v>1144</v>
      </c>
      <c r="G330" s="84">
        <v>200000</v>
      </c>
      <c r="H330" s="98"/>
    </row>
    <row r="331" spans="1:8" hidden="1" x14ac:dyDescent="0.3">
      <c r="A331" s="72">
        <v>5173</v>
      </c>
      <c r="B331" s="76" t="s">
        <v>703</v>
      </c>
      <c r="C331" s="68" t="s">
        <v>702</v>
      </c>
      <c r="D331" s="72">
        <v>204</v>
      </c>
      <c r="E331" s="68" t="s">
        <v>1096</v>
      </c>
      <c r="F331" s="75" t="s">
        <v>1097</v>
      </c>
      <c r="G331" s="84">
        <v>200000</v>
      </c>
      <c r="H331" s="98"/>
    </row>
    <row r="332" spans="1:8" ht="26.4" hidden="1" x14ac:dyDescent="0.3">
      <c r="A332" s="72">
        <v>6121</v>
      </c>
      <c r="B332" s="76" t="s">
        <v>76</v>
      </c>
      <c r="C332" s="73" t="s">
        <v>490</v>
      </c>
      <c r="D332" s="72">
        <v>3346</v>
      </c>
      <c r="E332" s="68" t="s">
        <v>139</v>
      </c>
      <c r="F332" s="75" t="s">
        <v>491</v>
      </c>
      <c r="G332" s="104">
        <v>200000</v>
      </c>
      <c r="H332" s="98"/>
    </row>
    <row r="333" spans="1:8" ht="12" hidden="1" customHeight="1" x14ac:dyDescent="0.3">
      <c r="A333" s="72">
        <v>6121</v>
      </c>
      <c r="B333" s="76" t="s">
        <v>76</v>
      </c>
      <c r="C333" s="73" t="s">
        <v>492</v>
      </c>
      <c r="D333" s="72">
        <v>3346</v>
      </c>
      <c r="E333" s="68" t="s">
        <v>139</v>
      </c>
      <c r="F333" s="75" t="s">
        <v>493</v>
      </c>
      <c r="G333" s="84">
        <v>200000</v>
      </c>
      <c r="H333" s="98"/>
    </row>
    <row r="334" spans="1:8" hidden="1" x14ac:dyDescent="0.3">
      <c r="A334" s="72">
        <v>6121</v>
      </c>
      <c r="B334" s="76" t="s">
        <v>76</v>
      </c>
      <c r="C334" s="68" t="s">
        <v>488</v>
      </c>
      <c r="E334" s="68"/>
      <c r="F334" s="75" t="s">
        <v>489</v>
      </c>
      <c r="G334" s="84">
        <v>200000</v>
      </c>
      <c r="H334" s="98"/>
    </row>
    <row r="335" spans="1:8" x14ac:dyDescent="0.3">
      <c r="A335" s="72">
        <v>5171</v>
      </c>
      <c r="B335" s="76" t="s">
        <v>76</v>
      </c>
      <c r="C335" s="86" t="s">
        <v>127</v>
      </c>
      <c r="D335" s="72">
        <v>3874</v>
      </c>
      <c r="E335" s="68" t="s">
        <v>184</v>
      </c>
      <c r="F335" s="75" t="s">
        <v>496</v>
      </c>
      <c r="G335" s="94">
        <v>200000</v>
      </c>
      <c r="H335" s="98"/>
    </row>
    <row r="336" spans="1:8" x14ac:dyDescent="0.25">
      <c r="A336" s="72">
        <v>5171</v>
      </c>
      <c r="B336" s="76" t="s">
        <v>76</v>
      </c>
      <c r="C336" s="86" t="s">
        <v>127</v>
      </c>
      <c r="D336" s="72">
        <v>3874</v>
      </c>
      <c r="E336" s="68" t="s">
        <v>184</v>
      </c>
      <c r="F336" s="75" t="s">
        <v>497</v>
      </c>
      <c r="G336" s="93">
        <v>200000</v>
      </c>
      <c r="H336" s="98"/>
    </row>
    <row r="337" spans="1:8" x14ac:dyDescent="0.3">
      <c r="A337" s="72">
        <v>5171</v>
      </c>
      <c r="B337" s="76" t="s">
        <v>76</v>
      </c>
      <c r="C337" s="86" t="s">
        <v>229</v>
      </c>
      <c r="D337" s="72">
        <v>3869</v>
      </c>
      <c r="E337" s="68" t="s">
        <v>184</v>
      </c>
      <c r="F337" s="75" t="s">
        <v>498</v>
      </c>
      <c r="G337" s="94">
        <v>200000</v>
      </c>
      <c r="H337" s="98"/>
    </row>
    <row r="338" spans="1:8" x14ac:dyDescent="0.25">
      <c r="A338" s="72">
        <v>5171</v>
      </c>
      <c r="B338" s="76" t="s">
        <v>76</v>
      </c>
      <c r="C338" s="86" t="s">
        <v>229</v>
      </c>
      <c r="D338" s="72">
        <v>3869</v>
      </c>
      <c r="E338" s="68" t="s">
        <v>184</v>
      </c>
      <c r="F338" s="75" t="s">
        <v>499</v>
      </c>
      <c r="G338" s="93">
        <v>200000</v>
      </c>
      <c r="H338" s="98"/>
    </row>
    <row r="339" spans="1:8" ht="39.6" x14ac:dyDescent="0.3">
      <c r="A339" s="72">
        <v>5171</v>
      </c>
      <c r="B339" s="76" t="s">
        <v>76</v>
      </c>
      <c r="C339" s="86" t="s">
        <v>213</v>
      </c>
      <c r="D339" s="72">
        <v>3460</v>
      </c>
      <c r="E339" s="68" t="s">
        <v>184</v>
      </c>
      <c r="F339" s="75" t="s">
        <v>214</v>
      </c>
      <c r="G339" s="84">
        <v>200000</v>
      </c>
      <c r="H339" s="98"/>
    </row>
    <row r="340" spans="1:8" x14ac:dyDescent="0.3">
      <c r="A340" s="72">
        <v>5171</v>
      </c>
      <c r="B340" s="76" t="s">
        <v>76</v>
      </c>
      <c r="C340" s="73" t="s">
        <v>215</v>
      </c>
      <c r="D340" s="72">
        <v>3244</v>
      </c>
      <c r="E340" s="68" t="s">
        <v>39</v>
      </c>
      <c r="F340" s="75" t="s">
        <v>501</v>
      </c>
      <c r="G340" s="84">
        <v>200000</v>
      </c>
      <c r="H340" s="98"/>
    </row>
    <row r="341" spans="1:8" x14ac:dyDescent="0.3">
      <c r="A341" s="72">
        <v>5171</v>
      </c>
      <c r="B341" s="76" t="s">
        <v>76</v>
      </c>
      <c r="C341" s="73" t="s">
        <v>215</v>
      </c>
      <c r="D341" s="72">
        <v>3244</v>
      </c>
      <c r="E341" s="68" t="s">
        <v>39</v>
      </c>
      <c r="F341" s="75" t="s">
        <v>502</v>
      </c>
      <c r="G341" s="84">
        <v>200000</v>
      </c>
      <c r="H341" s="98"/>
    </row>
    <row r="342" spans="1:8" x14ac:dyDescent="0.3">
      <c r="A342" s="72">
        <v>5171</v>
      </c>
      <c r="B342" s="76" t="s">
        <v>76</v>
      </c>
      <c r="C342" s="73" t="s">
        <v>215</v>
      </c>
      <c r="D342" s="72">
        <v>3244</v>
      </c>
      <c r="E342" s="68" t="s">
        <v>39</v>
      </c>
      <c r="F342" s="75" t="s">
        <v>503</v>
      </c>
      <c r="G342" s="94">
        <v>200000</v>
      </c>
      <c r="H342" s="98"/>
    </row>
    <row r="343" spans="1:8" x14ac:dyDescent="0.3">
      <c r="A343" s="72">
        <v>5171</v>
      </c>
      <c r="B343" s="76" t="s">
        <v>76</v>
      </c>
      <c r="C343" s="73" t="s">
        <v>215</v>
      </c>
      <c r="D343" s="72">
        <v>3244</v>
      </c>
      <c r="E343" s="68" t="s">
        <v>39</v>
      </c>
      <c r="F343" s="75" t="s">
        <v>224</v>
      </c>
      <c r="G343" s="94">
        <v>200000</v>
      </c>
      <c r="H343" s="98"/>
    </row>
    <row r="344" spans="1:8" x14ac:dyDescent="0.3">
      <c r="A344" s="72">
        <v>5171</v>
      </c>
      <c r="B344" s="76" t="s">
        <v>76</v>
      </c>
      <c r="C344" s="73" t="s">
        <v>215</v>
      </c>
      <c r="D344" s="72">
        <v>3244</v>
      </c>
      <c r="E344" s="68" t="s">
        <v>39</v>
      </c>
      <c r="F344" s="75" t="s">
        <v>504</v>
      </c>
      <c r="G344" s="94">
        <v>200000</v>
      </c>
      <c r="H344" s="98"/>
    </row>
    <row r="345" spans="1:8" x14ac:dyDescent="0.25">
      <c r="A345" s="72">
        <v>5171</v>
      </c>
      <c r="B345" s="76" t="s">
        <v>76</v>
      </c>
      <c r="C345" s="73" t="s">
        <v>215</v>
      </c>
      <c r="D345" s="72">
        <v>3244</v>
      </c>
      <c r="E345" s="68" t="s">
        <v>39</v>
      </c>
      <c r="F345" s="87" t="s">
        <v>505</v>
      </c>
      <c r="G345" s="93">
        <v>200000</v>
      </c>
      <c r="H345" s="98"/>
    </row>
    <row r="346" spans="1:8" x14ac:dyDescent="0.25">
      <c r="A346" s="72">
        <v>5171</v>
      </c>
      <c r="B346" s="76" t="s">
        <v>76</v>
      </c>
      <c r="C346" s="73" t="s">
        <v>215</v>
      </c>
      <c r="D346" s="72">
        <v>3244</v>
      </c>
      <c r="E346" s="68" t="s">
        <v>39</v>
      </c>
      <c r="F346" s="87" t="s">
        <v>506</v>
      </c>
      <c r="G346" s="93">
        <v>200000</v>
      </c>
      <c r="H346" s="98"/>
    </row>
    <row r="347" spans="1:8" hidden="1" x14ac:dyDescent="0.3">
      <c r="A347" s="72">
        <v>5169</v>
      </c>
      <c r="B347" s="76" t="s">
        <v>76</v>
      </c>
      <c r="C347" s="86" t="s">
        <v>191</v>
      </c>
      <c r="D347" s="72">
        <v>3290</v>
      </c>
      <c r="E347" s="68" t="s">
        <v>479</v>
      </c>
      <c r="F347" s="75" t="s">
        <v>480</v>
      </c>
      <c r="G347" s="84">
        <v>200000</v>
      </c>
      <c r="H347" s="98"/>
    </row>
    <row r="348" spans="1:8" hidden="1" x14ac:dyDescent="0.3">
      <c r="A348" s="72">
        <v>5139</v>
      </c>
      <c r="B348" s="76" t="s">
        <v>76</v>
      </c>
      <c r="C348" s="86" t="s">
        <v>229</v>
      </c>
      <c r="D348" s="72">
        <v>3870</v>
      </c>
      <c r="E348" s="68" t="s">
        <v>494</v>
      </c>
      <c r="F348" s="75" t="s">
        <v>500</v>
      </c>
      <c r="G348" s="84">
        <v>200000</v>
      </c>
      <c r="H348" s="98"/>
    </row>
    <row r="349" spans="1:8" hidden="1" x14ac:dyDescent="0.25">
      <c r="A349" s="72">
        <v>5139</v>
      </c>
      <c r="B349" s="76" t="s">
        <v>76</v>
      </c>
      <c r="C349" s="68" t="s">
        <v>211</v>
      </c>
      <c r="D349" s="72">
        <v>3386</v>
      </c>
      <c r="E349" s="68" t="s">
        <v>494</v>
      </c>
      <c r="F349" s="75" t="s">
        <v>495</v>
      </c>
      <c r="G349" s="93">
        <v>200000</v>
      </c>
      <c r="H349" s="98"/>
    </row>
    <row r="350" spans="1:8" hidden="1" x14ac:dyDescent="0.25">
      <c r="A350" s="72">
        <v>5169</v>
      </c>
      <c r="B350" s="76" t="s">
        <v>718</v>
      </c>
      <c r="C350" s="73" t="s">
        <v>934</v>
      </c>
      <c r="D350" s="72">
        <v>4452</v>
      </c>
      <c r="E350" s="69" t="s">
        <v>1029</v>
      </c>
      <c r="F350" s="71" t="s">
        <v>1058</v>
      </c>
      <c r="G350" s="93">
        <v>200000</v>
      </c>
      <c r="H350" s="98"/>
    </row>
    <row r="351" spans="1:8" hidden="1" x14ac:dyDescent="0.25">
      <c r="A351" s="72">
        <v>5169</v>
      </c>
      <c r="B351" s="76" t="s">
        <v>718</v>
      </c>
      <c r="C351" s="69" t="s">
        <v>1057</v>
      </c>
      <c r="D351" s="72">
        <v>4173</v>
      </c>
      <c r="E351" s="68" t="s">
        <v>467</v>
      </c>
      <c r="F351" s="75" t="s">
        <v>1056</v>
      </c>
      <c r="G351" s="93">
        <v>200000</v>
      </c>
      <c r="H351" s="98"/>
    </row>
    <row r="352" spans="1:8" hidden="1" x14ac:dyDescent="0.25">
      <c r="A352" s="72">
        <v>5169</v>
      </c>
      <c r="B352" s="76" t="s">
        <v>839</v>
      </c>
      <c r="C352" s="69" t="s">
        <v>1034</v>
      </c>
      <c r="D352" s="72">
        <v>3542</v>
      </c>
      <c r="E352" s="68" t="s">
        <v>456</v>
      </c>
      <c r="F352" s="75" t="s">
        <v>1033</v>
      </c>
      <c r="G352" s="93">
        <v>200000</v>
      </c>
      <c r="H352" s="98"/>
    </row>
    <row r="353" spans="1:8" ht="26.4" hidden="1" x14ac:dyDescent="0.25">
      <c r="A353" s="72">
        <v>5169</v>
      </c>
      <c r="B353" s="76" t="s">
        <v>818</v>
      </c>
      <c r="C353" s="73" t="s">
        <v>817</v>
      </c>
      <c r="D353" s="72">
        <v>2060</v>
      </c>
      <c r="E353" s="68" t="s">
        <v>999</v>
      </c>
      <c r="F353" s="75" t="s">
        <v>998</v>
      </c>
      <c r="G353" s="93">
        <v>200000</v>
      </c>
      <c r="H353" s="98"/>
    </row>
    <row r="354" spans="1:8" hidden="1" x14ac:dyDescent="0.3">
      <c r="A354" s="72">
        <v>5163</v>
      </c>
      <c r="B354" s="76" t="s">
        <v>703</v>
      </c>
      <c r="C354" s="68" t="s">
        <v>815</v>
      </c>
      <c r="D354" s="72">
        <v>252</v>
      </c>
      <c r="E354" s="68" t="s">
        <v>917</v>
      </c>
      <c r="F354" s="75" t="s">
        <v>919</v>
      </c>
      <c r="G354" s="84">
        <v>200000</v>
      </c>
      <c r="H354" s="98"/>
    </row>
    <row r="355" spans="1:8" hidden="1" x14ac:dyDescent="0.3">
      <c r="A355" s="72">
        <v>5156</v>
      </c>
      <c r="B355" s="76" t="s">
        <v>703</v>
      </c>
      <c r="C355" s="68" t="s">
        <v>815</v>
      </c>
      <c r="D355" s="72">
        <v>251</v>
      </c>
      <c r="E355" s="68" t="s">
        <v>898</v>
      </c>
      <c r="F355" s="75" t="s">
        <v>897</v>
      </c>
      <c r="G355" s="84">
        <v>200000</v>
      </c>
      <c r="H355" s="98"/>
    </row>
    <row r="356" spans="1:8" hidden="1" x14ac:dyDescent="0.3">
      <c r="A356" s="72">
        <v>5151</v>
      </c>
      <c r="B356" s="76" t="s">
        <v>596</v>
      </c>
      <c r="C356" s="69" t="s">
        <v>229</v>
      </c>
      <c r="D356" s="72">
        <v>3252</v>
      </c>
      <c r="E356" s="68" t="s">
        <v>863</v>
      </c>
      <c r="F356" s="75" t="s">
        <v>862</v>
      </c>
      <c r="G356" s="84">
        <v>200000</v>
      </c>
      <c r="H356" s="98"/>
    </row>
    <row r="357" spans="1:8" hidden="1" x14ac:dyDescent="0.3">
      <c r="A357" s="72">
        <v>2343</v>
      </c>
      <c r="B357" s="76" t="s">
        <v>546</v>
      </c>
      <c r="C357" s="73" t="s">
        <v>23</v>
      </c>
      <c r="D357" s="72">
        <v>3545</v>
      </c>
      <c r="E357" s="68" t="s">
        <v>681</v>
      </c>
      <c r="F357" s="75" t="s">
        <v>680</v>
      </c>
      <c r="G357" s="84">
        <v>200000</v>
      </c>
      <c r="H357" s="98"/>
    </row>
    <row r="358" spans="1:8" hidden="1" x14ac:dyDescent="0.3">
      <c r="A358" s="72">
        <v>2212</v>
      </c>
      <c r="B358" s="76" t="s">
        <v>546</v>
      </c>
      <c r="C358" s="69" t="s">
        <v>23</v>
      </c>
      <c r="D358" s="72">
        <v>1851</v>
      </c>
      <c r="E358" s="68" t="s">
        <v>665</v>
      </c>
      <c r="F358" s="75" t="s">
        <v>658</v>
      </c>
      <c r="G358" s="84">
        <v>200000</v>
      </c>
      <c r="H358" s="98"/>
    </row>
    <row r="359" spans="1:8" hidden="1" x14ac:dyDescent="0.3">
      <c r="A359" s="72">
        <v>2111</v>
      </c>
      <c r="B359" s="76" t="s">
        <v>546</v>
      </c>
      <c r="C359" s="69" t="s">
        <v>23</v>
      </c>
      <c r="D359" s="72">
        <v>4752</v>
      </c>
      <c r="E359" s="68" t="s">
        <v>609</v>
      </c>
      <c r="F359" s="75" t="s">
        <v>600</v>
      </c>
      <c r="G359" s="84">
        <v>200000</v>
      </c>
      <c r="H359" s="98"/>
    </row>
    <row r="360" spans="1:8" hidden="1" x14ac:dyDescent="0.3">
      <c r="A360" s="72">
        <v>5169</v>
      </c>
      <c r="B360" s="76" t="s">
        <v>708</v>
      </c>
      <c r="C360" s="68" t="s">
        <v>768</v>
      </c>
      <c r="D360" s="72">
        <v>3729</v>
      </c>
      <c r="E360" s="68" t="s">
        <v>1054</v>
      </c>
      <c r="F360" s="75" t="s">
        <v>1052</v>
      </c>
      <c r="G360" s="84">
        <v>195000</v>
      </c>
      <c r="H360" s="98"/>
    </row>
    <row r="361" spans="1:8" hidden="1" x14ac:dyDescent="0.3">
      <c r="A361" s="72">
        <v>5169</v>
      </c>
      <c r="B361" s="76" t="s">
        <v>708</v>
      </c>
      <c r="C361" s="68" t="s">
        <v>768</v>
      </c>
      <c r="D361" s="72">
        <v>3728</v>
      </c>
      <c r="E361" s="68" t="s">
        <v>1053</v>
      </c>
      <c r="F361" s="75" t="s">
        <v>1052</v>
      </c>
      <c r="G361" s="84">
        <v>195000</v>
      </c>
      <c r="H361" s="98"/>
    </row>
    <row r="362" spans="1:8" ht="26.4" hidden="1" x14ac:dyDescent="0.3">
      <c r="A362" s="72">
        <v>2460</v>
      </c>
      <c r="B362" s="76" t="s">
        <v>684</v>
      </c>
      <c r="C362" s="73" t="s">
        <v>23</v>
      </c>
      <c r="D362" s="89">
        <v>885</v>
      </c>
      <c r="E362" s="73" t="s">
        <v>683</v>
      </c>
      <c r="F362" s="75" t="s">
        <v>682</v>
      </c>
      <c r="G362" s="92">
        <v>191784</v>
      </c>
      <c r="H362" s="98"/>
    </row>
    <row r="363" spans="1:8" ht="26.4" hidden="1" x14ac:dyDescent="0.25">
      <c r="A363" s="72">
        <v>5169</v>
      </c>
      <c r="B363" s="76" t="s">
        <v>839</v>
      </c>
      <c r="C363" s="69" t="s">
        <v>849</v>
      </c>
      <c r="D363" s="72">
        <v>3169</v>
      </c>
      <c r="E363" s="68" t="s">
        <v>456</v>
      </c>
      <c r="F363" s="75" t="s">
        <v>1011</v>
      </c>
      <c r="G363" s="93">
        <v>190000</v>
      </c>
      <c r="H363" s="98"/>
    </row>
    <row r="364" spans="1:8" hidden="1" x14ac:dyDescent="0.3">
      <c r="A364" s="72">
        <v>2212</v>
      </c>
      <c r="B364" s="76" t="s">
        <v>546</v>
      </c>
      <c r="C364" s="69" t="s">
        <v>23</v>
      </c>
      <c r="D364" s="72">
        <v>1853</v>
      </c>
      <c r="E364" s="68" t="s">
        <v>667</v>
      </c>
      <c r="F364" s="75" t="s">
        <v>658</v>
      </c>
      <c r="G364" s="84">
        <v>190000</v>
      </c>
      <c r="H364" s="98"/>
    </row>
    <row r="365" spans="1:8" hidden="1" x14ac:dyDescent="0.3">
      <c r="A365" s="72">
        <v>5169</v>
      </c>
      <c r="B365" s="76" t="s">
        <v>69</v>
      </c>
      <c r="C365" s="68" t="s">
        <v>165</v>
      </c>
      <c r="D365" s="72">
        <v>3659</v>
      </c>
      <c r="E365" s="69" t="s">
        <v>1042</v>
      </c>
      <c r="F365" s="75" t="s">
        <v>1041</v>
      </c>
      <c r="G365" s="94">
        <v>180000</v>
      </c>
      <c r="H365" s="98"/>
    </row>
    <row r="366" spans="1:8" ht="26.4" hidden="1" x14ac:dyDescent="0.3">
      <c r="A366" s="72">
        <v>5167</v>
      </c>
      <c r="B366" s="76" t="s">
        <v>135</v>
      </c>
      <c r="C366" s="68" t="s">
        <v>700</v>
      </c>
      <c r="D366" s="72">
        <v>86</v>
      </c>
      <c r="E366" s="68" t="s">
        <v>961</v>
      </c>
      <c r="F366" s="75" t="s">
        <v>960</v>
      </c>
      <c r="G366" s="84">
        <v>180000</v>
      </c>
      <c r="H366" s="99" t="s">
        <v>941</v>
      </c>
    </row>
    <row r="367" spans="1:8" ht="26.4" hidden="1" x14ac:dyDescent="0.3">
      <c r="A367" s="72">
        <v>5154</v>
      </c>
      <c r="B367" s="76" t="s">
        <v>135</v>
      </c>
      <c r="C367" s="68" t="s">
        <v>700</v>
      </c>
      <c r="D367" s="72">
        <v>80</v>
      </c>
      <c r="E367" s="68" t="s">
        <v>882</v>
      </c>
      <c r="F367" s="75" t="s">
        <v>881</v>
      </c>
      <c r="G367" s="84">
        <v>180000</v>
      </c>
      <c r="H367" s="81">
        <v>20000</v>
      </c>
    </row>
    <row r="368" spans="1:8" hidden="1" x14ac:dyDescent="0.25">
      <c r="A368" s="72">
        <v>5139</v>
      </c>
      <c r="B368" s="76" t="s">
        <v>839</v>
      </c>
      <c r="C368" s="68" t="s">
        <v>851</v>
      </c>
      <c r="D368" s="72">
        <v>3539</v>
      </c>
      <c r="E368" s="69" t="s">
        <v>494</v>
      </c>
      <c r="F368" s="88" t="s">
        <v>850</v>
      </c>
      <c r="G368" s="93">
        <v>180000</v>
      </c>
      <c r="H368" s="81">
        <v>20000</v>
      </c>
    </row>
    <row r="369" spans="1:8" hidden="1" x14ac:dyDescent="0.3">
      <c r="A369" s="72">
        <v>5139</v>
      </c>
      <c r="B369" s="76" t="s">
        <v>762</v>
      </c>
      <c r="C369" s="69" t="s">
        <v>829</v>
      </c>
      <c r="D369" s="72">
        <v>1298</v>
      </c>
      <c r="E369" s="68" t="s">
        <v>828</v>
      </c>
      <c r="F369" s="75" t="s">
        <v>827</v>
      </c>
      <c r="G369" s="84">
        <v>180000</v>
      </c>
      <c r="H369" s="81">
        <v>20000</v>
      </c>
    </row>
    <row r="370" spans="1:8" hidden="1" x14ac:dyDescent="0.3">
      <c r="A370" s="72">
        <v>5032</v>
      </c>
      <c r="B370" s="76" t="s">
        <v>703</v>
      </c>
      <c r="C370" s="68" t="s">
        <v>713</v>
      </c>
      <c r="D370" s="72">
        <v>227</v>
      </c>
      <c r="E370" s="69" t="s">
        <v>738</v>
      </c>
      <c r="F370" s="88" t="s">
        <v>741</v>
      </c>
      <c r="G370" s="84">
        <v>176000</v>
      </c>
      <c r="H370" s="81">
        <v>20000</v>
      </c>
    </row>
    <row r="371" spans="1:8" hidden="1" x14ac:dyDescent="0.3">
      <c r="A371" s="72">
        <v>5329</v>
      </c>
      <c r="B371" s="76" t="s">
        <v>546</v>
      </c>
      <c r="C371" s="68" t="s">
        <v>1130</v>
      </c>
      <c r="D371" s="72">
        <v>606</v>
      </c>
      <c r="E371" s="68" t="s">
        <v>1166</v>
      </c>
      <c r="F371" s="75" t="s">
        <v>1128</v>
      </c>
      <c r="G371" s="84">
        <v>170000</v>
      </c>
      <c r="H371" s="81">
        <v>20000</v>
      </c>
    </row>
    <row r="372" spans="1:8" hidden="1" x14ac:dyDescent="0.3">
      <c r="A372" s="72">
        <v>5169</v>
      </c>
      <c r="B372" s="76" t="s">
        <v>708</v>
      </c>
      <c r="C372" s="68" t="s">
        <v>757</v>
      </c>
      <c r="E372" s="68" t="s">
        <v>467</v>
      </c>
      <c r="F372" s="75"/>
      <c r="G372" s="84">
        <v>170000</v>
      </c>
      <c r="H372" s="98"/>
    </row>
    <row r="373" spans="1:8" hidden="1" x14ac:dyDescent="0.3">
      <c r="A373" s="72">
        <v>2111</v>
      </c>
      <c r="B373" s="76" t="s">
        <v>546</v>
      </c>
      <c r="C373" s="69" t="s">
        <v>23</v>
      </c>
      <c r="D373" s="72">
        <v>4761</v>
      </c>
      <c r="E373" s="68" t="s">
        <v>618</v>
      </c>
      <c r="F373" s="75" t="s">
        <v>600</v>
      </c>
      <c r="G373" s="84">
        <v>170000</v>
      </c>
      <c r="H373" s="81">
        <v>20000</v>
      </c>
    </row>
    <row r="374" spans="1:8" hidden="1" x14ac:dyDescent="0.3">
      <c r="A374" s="72">
        <v>2111</v>
      </c>
      <c r="B374" s="76" t="s">
        <v>546</v>
      </c>
      <c r="C374" s="69" t="s">
        <v>23</v>
      </c>
      <c r="D374" s="72">
        <v>2969</v>
      </c>
      <c r="E374" s="68" t="s">
        <v>594</v>
      </c>
      <c r="F374" s="75" t="s">
        <v>591</v>
      </c>
      <c r="G374" s="84">
        <v>170000</v>
      </c>
      <c r="H374" s="98"/>
    </row>
    <row r="375" spans="1:8" ht="39.6" hidden="1" x14ac:dyDescent="0.3">
      <c r="A375" s="89">
        <v>5171</v>
      </c>
      <c r="B375" s="76" t="s">
        <v>76</v>
      </c>
      <c r="C375" s="73" t="s">
        <v>507</v>
      </c>
      <c r="D375" s="89">
        <v>3322</v>
      </c>
      <c r="E375" s="75" t="s">
        <v>508</v>
      </c>
      <c r="F375" s="75" t="s">
        <v>509</v>
      </c>
      <c r="G375" s="90">
        <v>160000</v>
      </c>
      <c r="H375" s="81">
        <v>20000</v>
      </c>
    </row>
    <row r="376" spans="1:8" hidden="1" x14ac:dyDescent="0.3">
      <c r="A376" s="72">
        <v>5136</v>
      </c>
      <c r="B376" s="76" t="s">
        <v>703</v>
      </c>
      <c r="C376" s="68" t="s">
        <v>702</v>
      </c>
      <c r="D376" s="72">
        <v>188</v>
      </c>
      <c r="E376" s="68" t="s">
        <v>786</v>
      </c>
      <c r="F376" s="75" t="s">
        <v>785</v>
      </c>
      <c r="G376" s="84">
        <v>160000</v>
      </c>
      <c r="H376" s="81"/>
    </row>
    <row r="377" spans="1:8" hidden="1" x14ac:dyDescent="0.3">
      <c r="A377" s="72">
        <v>2111</v>
      </c>
      <c r="B377" s="76" t="s">
        <v>546</v>
      </c>
      <c r="C377" s="69" t="s">
        <v>23</v>
      </c>
      <c r="D377" s="72">
        <v>4754</v>
      </c>
      <c r="E377" s="68" t="s">
        <v>611</v>
      </c>
      <c r="F377" s="75" t="s">
        <v>600</v>
      </c>
      <c r="G377" s="84">
        <v>160000</v>
      </c>
      <c r="H377" s="81"/>
    </row>
    <row r="378" spans="1:8" hidden="1" x14ac:dyDescent="0.3">
      <c r="A378" s="72">
        <v>1334</v>
      </c>
      <c r="B378" s="76" t="s">
        <v>546</v>
      </c>
      <c r="C378" s="69" t="s">
        <v>22</v>
      </c>
      <c r="D378" s="72">
        <v>35</v>
      </c>
      <c r="E378" s="68" t="s">
        <v>555</v>
      </c>
      <c r="F378" s="75" t="s">
        <v>554</v>
      </c>
      <c r="G378" s="84">
        <v>160000</v>
      </c>
      <c r="H378" s="98"/>
    </row>
    <row r="379" spans="1:8" hidden="1" x14ac:dyDescent="0.3">
      <c r="A379" s="72">
        <v>5179</v>
      </c>
      <c r="B379" s="76" t="s">
        <v>114</v>
      </c>
      <c r="C379" s="68" t="s">
        <v>127</v>
      </c>
      <c r="D379" s="72">
        <v>1137</v>
      </c>
      <c r="E379" s="69" t="s">
        <v>1127</v>
      </c>
      <c r="F379" s="75" t="s">
        <v>1126</v>
      </c>
      <c r="G379" s="84">
        <v>150000</v>
      </c>
      <c r="H379" s="98"/>
    </row>
    <row r="380" spans="1:8" x14ac:dyDescent="0.3">
      <c r="A380" s="72">
        <v>5171</v>
      </c>
      <c r="B380" s="76" t="s">
        <v>703</v>
      </c>
      <c r="C380" s="68" t="s">
        <v>815</v>
      </c>
      <c r="D380" s="72">
        <v>254</v>
      </c>
      <c r="E380" s="68" t="s">
        <v>184</v>
      </c>
      <c r="F380" s="75" t="s">
        <v>1067</v>
      </c>
      <c r="G380" s="84">
        <v>150000</v>
      </c>
      <c r="H380" s="81"/>
    </row>
    <row r="381" spans="1:8" ht="26.4" hidden="1" x14ac:dyDescent="0.25">
      <c r="A381" s="72">
        <v>5132</v>
      </c>
      <c r="B381" s="76" t="s">
        <v>779</v>
      </c>
      <c r="C381" s="69" t="s">
        <v>237</v>
      </c>
      <c r="D381" s="72">
        <v>3142</v>
      </c>
      <c r="E381" s="68" t="s">
        <v>777</v>
      </c>
      <c r="F381" s="75" t="s">
        <v>778</v>
      </c>
      <c r="G381" s="93">
        <v>150000</v>
      </c>
      <c r="H381" s="81"/>
    </row>
    <row r="382" spans="1:8" hidden="1" x14ac:dyDescent="0.3">
      <c r="A382" s="72">
        <v>5024</v>
      </c>
      <c r="B382" s="76" t="s">
        <v>703</v>
      </c>
      <c r="C382" s="68" t="s">
        <v>702</v>
      </c>
      <c r="D382" s="72">
        <v>1250</v>
      </c>
      <c r="E382" s="68" t="s">
        <v>729</v>
      </c>
      <c r="F382" s="75" t="s">
        <v>728</v>
      </c>
      <c r="G382" s="84">
        <v>150000</v>
      </c>
      <c r="H382" s="98"/>
    </row>
    <row r="383" spans="1:8" hidden="1" x14ac:dyDescent="0.3">
      <c r="A383" s="72">
        <v>5221</v>
      </c>
      <c r="B383" s="76" t="s">
        <v>762</v>
      </c>
      <c r="C383" s="68" t="s">
        <v>1159</v>
      </c>
      <c r="D383" s="72">
        <v>4161</v>
      </c>
      <c r="E383" s="68" t="s">
        <v>1158</v>
      </c>
      <c r="F383" s="75" t="s">
        <v>1157</v>
      </c>
      <c r="G383" s="84">
        <v>146000</v>
      </c>
      <c r="H383" s="81"/>
    </row>
    <row r="384" spans="1:8" hidden="1" x14ac:dyDescent="0.3">
      <c r="A384" s="72">
        <v>5169</v>
      </c>
      <c r="B384" s="76" t="s">
        <v>596</v>
      </c>
      <c r="C384" s="69" t="s">
        <v>940</v>
      </c>
      <c r="E384" s="68" t="s">
        <v>479</v>
      </c>
      <c r="F384" s="75" t="s">
        <v>972</v>
      </c>
      <c r="G384" s="84">
        <v>143000</v>
      </c>
      <c r="H384" s="81"/>
    </row>
    <row r="385" spans="1:8" hidden="1" x14ac:dyDescent="0.3">
      <c r="A385" s="72">
        <v>5424</v>
      </c>
      <c r="B385" s="76" t="s">
        <v>135</v>
      </c>
      <c r="C385" s="68" t="s">
        <v>700</v>
      </c>
      <c r="D385" s="72">
        <v>1802</v>
      </c>
      <c r="E385" s="68" t="s">
        <v>1245</v>
      </c>
      <c r="F385" s="88" t="s">
        <v>1246</v>
      </c>
      <c r="G385" s="84">
        <v>140000</v>
      </c>
      <c r="H385" s="81"/>
    </row>
    <row r="386" spans="1:8" hidden="1" x14ac:dyDescent="0.25">
      <c r="A386" s="72">
        <v>5194</v>
      </c>
      <c r="B386" s="76" t="s">
        <v>779</v>
      </c>
      <c r="C386" s="68" t="s">
        <v>843</v>
      </c>
      <c r="D386" s="72">
        <v>3301</v>
      </c>
      <c r="E386" s="69" t="s">
        <v>1151</v>
      </c>
      <c r="F386" s="71" t="s">
        <v>1152</v>
      </c>
      <c r="G386" s="93">
        <v>140000</v>
      </c>
      <c r="H386" s="81"/>
    </row>
    <row r="387" spans="1:8" hidden="1" x14ac:dyDescent="0.3">
      <c r="A387" s="72">
        <v>2111</v>
      </c>
      <c r="B387" s="76" t="s">
        <v>546</v>
      </c>
      <c r="C387" s="69" t="s">
        <v>23</v>
      </c>
      <c r="D387" s="72">
        <v>4746</v>
      </c>
      <c r="E387" s="68" t="s">
        <v>603</v>
      </c>
      <c r="F387" s="75" t="s">
        <v>600</v>
      </c>
      <c r="G387" s="84">
        <v>140000</v>
      </c>
      <c r="H387" s="81"/>
    </row>
    <row r="388" spans="1:8" hidden="1" x14ac:dyDescent="0.3">
      <c r="A388" s="72">
        <v>1361</v>
      </c>
      <c r="B388" s="76" t="s">
        <v>546</v>
      </c>
      <c r="C388" s="86" t="s">
        <v>22</v>
      </c>
      <c r="D388" s="72">
        <v>842</v>
      </c>
      <c r="E388" s="68" t="s">
        <v>568</v>
      </c>
      <c r="F388" s="75" t="s">
        <v>565</v>
      </c>
      <c r="G388" s="84">
        <v>140000</v>
      </c>
      <c r="H388" s="81"/>
    </row>
    <row r="389" spans="1:8" hidden="1" x14ac:dyDescent="0.3">
      <c r="A389" s="72">
        <v>5032</v>
      </c>
      <c r="B389" s="76" t="s">
        <v>708</v>
      </c>
      <c r="C389" s="68" t="s">
        <v>707</v>
      </c>
      <c r="D389" s="72">
        <v>4771</v>
      </c>
      <c r="E389" s="68" t="s">
        <v>744</v>
      </c>
      <c r="F389" s="75"/>
      <c r="G389" s="84">
        <v>138000</v>
      </c>
      <c r="H389" s="81"/>
    </row>
    <row r="390" spans="1:8" hidden="1" x14ac:dyDescent="0.25">
      <c r="A390" s="72">
        <v>5169</v>
      </c>
      <c r="B390" s="76" t="s">
        <v>839</v>
      </c>
      <c r="C390" s="68" t="s">
        <v>851</v>
      </c>
      <c r="D390" s="72">
        <v>3538</v>
      </c>
      <c r="E390" s="69" t="s">
        <v>456</v>
      </c>
      <c r="F390" s="88" t="s">
        <v>1032</v>
      </c>
      <c r="G390" s="93">
        <v>135000</v>
      </c>
      <c r="H390" s="81"/>
    </row>
    <row r="391" spans="1:8" ht="26.4" hidden="1" x14ac:dyDescent="0.3">
      <c r="A391" s="72">
        <v>5154</v>
      </c>
      <c r="B391" s="76" t="s">
        <v>596</v>
      </c>
      <c r="C391" s="69" t="s">
        <v>237</v>
      </c>
      <c r="D391" s="72">
        <v>3502</v>
      </c>
      <c r="E391" s="68" t="s">
        <v>882</v>
      </c>
      <c r="F391" s="75" t="s">
        <v>891</v>
      </c>
      <c r="G391" s="84">
        <v>132000</v>
      </c>
      <c r="H391" s="81"/>
    </row>
    <row r="392" spans="1:8" ht="39.6" hidden="1" x14ac:dyDescent="0.3">
      <c r="A392" s="72">
        <v>5151</v>
      </c>
      <c r="B392" s="76" t="s">
        <v>596</v>
      </c>
      <c r="C392" s="69" t="s">
        <v>127</v>
      </c>
      <c r="D392" s="72">
        <v>3281</v>
      </c>
      <c r="E392" s="68" t="s">
        <v>523</v>
      </c>
      <c r="F392" s="75" t="s">
        <v>867</v>
      </c>
      <c r="G392" s="84">
        <v>130000</v>
      </c>
      <c r="H392" s="81"/>
    </row>
    <row r="393" spans="1:8" hidden="1" x14ac:dyDescent="0.3">
      <c r="A393" s="72">
        <v>2111</v>
      </c>
      <c r="B393" s="76" t="s">
        <v>546</v>
      </c>
      <c r="C393" s="69" t="s">
        <v>23</v>
      </c>
      <c r="D393" s="72">
        <v>4763</v>
      </c>
      <c r="E393" s="68" t="s">
        <v>620</v>
      </c>
      <c r="F393" s="75" t="s">
        <v>600</v>
      </c>
      <c r="G393" s="84">
        <v>130000</v>
      </c>
      <c r="H393" s="81"/>
    </row>
    <row r="394" spans="1:8" hidden="1" x14ac:dyDescent="0.25">
      <c r="A394" s="72">
        <v>5169</v>
      </c>
      <c r="B394" s="76" t="s">
        <v>718</v>
      </c>
      <c r="C394" s="73" t="s">
        <v>853</v>
      </c>
      <c r="D394" s="72">
        <v>3425</v>
      </c>
      <c r="E394" s="69" t="s">
        <v>1029</v>
      </c>
      <c r="F394" s="71" t="s">
        <v>1028</v>
      </c>
      <c r="G394" s="93">
        <v>128000</v>
      </c>
      <c r="H394" s="81"/>
    </row>
    <row r="395" spans="1:8" ht="26.4" hidden="1" x14ac:dyDescent="0.25">
      <c r="A395" s="72">
        <v>5137</v>
      </c>
      <c r="B395" s="76" t="s">
        <v>779</v>
      </c>
      <c r="C395" s="69" t="s">
        <v>237</v>
      </c>
      <c r="D395" s="72">
        <v>3143</v>
      </c>
      <c r="E395" s="69" t="s">
        <v>796</v>
      </c>
      <c r="F395" s="71" t="s">
        <v>800</v>
      </c>
      <c r="G395" s="93">
        <v>122500</v>
      </c>
      <c r="H395" s="81"/>
    </row>
    <row r="396" spans="1:8" hidden="1" x14ac:dyDescent="0.3">
      <c r="A396" s="72">
        <v>6122</v>
      </c>
      <c r="B396" s="76" t="s">
        <v>69</v>
      </c>
      <c r="C396" s="68" t="s">
        <v>70</v>
      </c>
      <c r="D396" s="72">
        <v>4891</v>
      </c>
      <c r="E396" s="68" t="s">
        <v>1341</v>
      </c>
      <c r="F396" s="75" t="s">
        <v>1340</v>
      </c>
      <c r="G396" s="94">
        <v>120000</v>
      </c>
      <c r="H396" s="81"/>
    </row>
    <row r="397" spans="1:8" hidden="1" x14ac:dyDescent="0.3">
      <c r="A397" s="72">
        <v>6121</v>
      </c>
      <c r="B397" s="76" t="s">
        <v>76</v>
      </c>
      <c r="C397" s="68" t="s">
        <v>510</v>
      </c>
      <c r="E397" s="68"/>
      <c r="F397" s="75" t="s">
        <v>511</v>
      </c>
      <c r="G397" s="84">
        <v>120000</v>
      </c>
      <c r="H397" s="81"/>
    </row>
    <row r="398" spans="1:8" x14ac:dyDescent="0.3">
      <c r="A398" s="72">
        <v>5171</v>
      </c>
      <c r="B398" s="76" t="s">
        <v>76</v>
      </c>
      <c r="C398" s="86" t="s">
        <v>183</v>
      </c>
      <c r="D398" s="72">
        <v>3255</v>
      </c>
      <c r="E398" s="68" t="s">
        <v>184</v>
      </c>
      <c r="F398" s="75" t="s">
        <v>430</v>
      </c>
      <c r="G398" s="84">
        <v>120000</v>
      </c>
      <c r="H398" s="81"/>
    </row>
    <row r="399" spans="1:8" hidden="1" x14ac:dyDescent="0.3">
      <c r="A399" s="72">
        <v>5163</v>
      </c>
      <c r="B399" s="76" t="s">
        <v>135</v>
      </c>
      <c r="C399" s="68" t="s">
        <v>700</v>
      </c>
      <c r="D399" s="72">
        <v>84</v>
      </c>
      <c r="E399" s="68" t="s">
        <v>917</v>
      </c>
      <c r="F399" s="75" t="s">
        <v>918</v>
      </c>
      <c r="G399" s="84">
        <v>120000</v>
      </c>
      <c r="H399" s="81"/>
    </row>
    <row r="400" spans="1:8" hidden="1" x14ac:dyDescent="0.3">
      <c r="A400" s="72">
        <v>5153</v>
      </c>
      <c r="B400" s="76" t="s">
        <v>596</v>
      </c>
      <c r="C400" s="69" t="s">
        <v>237</v>
      </c>
      <c r="D400" s="72">
        <v>3504</v>
      </c>
      <c r="E400" s="68" t="s">
        <v>877</v>
      </c>
      <c r="F400" s="75" t="s">
        <v>879</v>
      </c>
      <c r="G400" s="84">
        <v>120000</v>
      </c>
      <c r="H400" s="81"/>
    </row>
    <row r="401" spans="1:8" hidden="1" x14ac:dyDescent="0.3">
      <c r="A401" s="72">
        <v>2112</v>
      </c>
      <c r="B401" s="76" t="s">
        <v>546</v>
      </c>
      <c r="C401" s="73" t="s">
        <v>23</v>
      </c>
      <c r="D401" s="72">
        <v>8</v>
      </c>
      <c r="E401" s="69" t="s">
        <v>625</v>
      </c>
      <c r="F401" s="88" t="s">
        <v>624</v>
      </c>
      <c r="G401" s="84">
        <v>120000</v>
      </c>
      <c r="H401" s="81"/>
    </row>
    <row r="402" spans="1:8" hidden="1" x14ac:dyDescent="0.3">
      <c r="A402" s="72">
        <v>2460</v>
      </c>
      <c r="B402" s="76" t="s">
        <v>546</v>
      </c>
      <c r="C402" s="73" t="s">
        <v>23</v>
      </c>
      <c r="D402" s="72">
        <v>3087</v>
      </c>
      <c r="E402" s="68" t="s">
        <v>685</v>
      </c>
      <c r="F402" s="75" t="s">
        <v>682</v>
      </c>
      <c r="G402" s="84">
        <v>116664</v>
      </c>
      <c r="H402" s="81"/>
    </row>
    <row r="403" spans="1:8" x14ac:dyDescent="0.3">
      <c r="A403" s="72">
        <v>5171</v>
      </c>
      <c r="B403" s="76" t="s">
        <v>76</v>
      </c>
      <c r="C403" s="73" t="s">
        <v>215</v>
      </c>
      <c r="D403" s="72">
        <v>3244</v>
      </c>
      <c r="E403" s="68" t="s">
        <v>39</v>
      </c>
      <c r="F403" s="75" t="s">
        <v>216</v>
      </c>
      <c r="G403" s="84">
        <v>110000</v>
      </c>
      <c r="H403" s="81"/>
    </row>
    <row r="404" spans="1:8" hidden="1" x14ac:dyDescent="0.3">
      <c r="A404" s="72">
        <v>5138</v>
      </c>
      <c r="B404" s="76" t="s">
        <v>762</v>
      </c>
      <c r="C404" s="68" t="s">
        <v>761</v>
      </c>
      <c r="D404" s="72">
        <v>563</v>
      </c>
      <c r="E404" s="68" t="s">
        <v>808</v>
      </c>
      <c r="F404" s="75" t="s">
        <v>807</v>
      </c>
      <c r="G404" s="84">
        <v>110000</v>
      </c>
      <c r="H404" s="81"/>
    </row>
    <row r="405" spans="1:8" hidden="1" x14ac:dyDescent="0.3">
      <c r="A405" s="72">
        <v>5041</v>
      </c>
      <c r="B405" s="76" t="s">
        <v>708</v>
      </c>
      <c r="C405" s="68" t="s">
        <v>757</v>
      </c>
      <c r="E405" s="68" t="s">
        <v>756</v>
      </c>
      <c r="F405" s="75"/>
      <c r="G405" s="84">
        <v>110000</v>
      </c>
      <c r="H405" s="81"/>
    </row>
    <row r="406" spans="1:8" hidden="1" x14ac:dyDescent="0.3">
      <c r="A406" s="72">
        <v>2212</v>
      </c>
      <c r="B406" s="76" t="s">
        <v>546</v>
      </c>
      <c r="C406" s="73" t="s">
        <v>23</v>
      </c>
      <c r="D406" s="72">
        <v>1848</v>
      </c>
      <c r="E406" s="68" t="s">
        <v>662</v>
      </c>
      <c r="F406" s="75" t="s">
        <v>658</v>
      </c>
      <c r="G406" s="84">
        <v>110000</v>
      </c>
      <c r="H406" s="81"/>
    </row>
    <row r="407" spans="1:8" hidden="1" x14ac:dyDescent="0.3">
      <c r="A407" s="72">
        <v>2111</v>
      </c>
      <c r="B407" s="76" t="s">
        <v>546</v>
      </c>
      <c r="C407" s="69" t="s">
        <v>23</v>
      </c>
      <c r="D407" s="72">
        <v>4765</v>
      </c>
      <c r="E407" s="68" t="s">
        <v>622</v>
      </c>
      <c r="F407" s="75" t="s">
        <v>600</v>
      </c>
      <c r="G407" s="84">
        <v>110000</v>
      </c>
      <c r="H407" s="81"/>
    </row>
    <row r="408" spans="1:8" hidden="1" x14ac:dyDescent="0.3">
      <c r="A408" s="72">
        <v>2132</v>
      </c>
      <c r="B408" s="76" t="s">
        <v>596</v>
      </c>
      <c r="C408" s="68" t="s">
        <v>485</v>
      </c>
      <c r="D408" s="72">
        <v>3389</v>
      </c>
      <c r="E408" s="69" t="s">
        <v>650</v>
      </c>
      <c r="F408" s="88" t="s">
        <v>649</v>
      </c>
      <c r="G408" s="84">
        <v>108000</v>
      </c>
      <c r="H408" s="81"/>
    </row>
    <row r="409" spans="1:8" ht="26.4" hidden="1" x14ac:dyDescent="0.25">
      <c r="A409" s="72">
        <v>5169</v>
      </c>
      <c r="B409" s="76" t="s">
        <v>718</v>
      </c>
      <c r="C409" s="69" t="s">
        <v>1037</v>
      </c>
      <c r="D409" s="72">
        <v>3592</v>
      </c>
      <c r="E409" s="68" t="s">
        <v>1036</v>
      </c>
      <c r="F409" s="75" t="s">
        <v>1035</v>
      </c>
      <c r="G409" s="93">
        <v>106050</v>
      </c>
      <c r="H409" s="81"/>
    </row>
    <row r="410" spans="1:8" hidden="1" x14ac:dyDescent="0.3">
      <c r="A410" s="72">
        <v>5179</v>
      </c>
      <c r="B410" s="76" t="s">
        <v>546</v>
      </c>
      <c r="C410" s="68" t="s">
        <v>1130</v>
      </c>
      <c r="D410" s="72">
        <v>3489</v>
      </c>
      <c r="E410" s="68" t="s">
        <v>1134</v>
      </c>
      <c r="F410" s="75" t="s">
        <v>1133</v>
      </c>
      <c r="G410" s="84">
        <v>106000</v>
      </c>
      <c r="H410" s="81"/>
    </row>
    <row r="411" spans="1:8" ht="26.4" hidden="1" x14ac:dyDescent="0.3">
      <c r="A411" s="72">
        <v>5169</v>
      </c>
      <c r="B411" s="76" t="s">
        <v>596</v>
      </c>
      <c r="C411" s="69" t="s">
        <v>865</v>
      </c>
      <c r="D411" s="72">
        <v>3262</v>
      </c>
      <c r="E411" s="68" t="s">
        <v>1022</v>
      </c>
      <c r="F411" s="75" t="s">
        <v>1021</v>
      </c>
      <c r="G411" s="84">
        <v>106000</v>
      </c>
      <c r="H411" s="81"/>
    </row>
    <row r="412" spans="1:8" hidden="1" x14ac:dyDescent="0.3">
      <c r="A412" s="72">
        <v>5169</v>
      </c>
      <c r="B412" s="76" t="s">
        <v>708</v>
      </c>
      <c r="C412" s="73" t="s">
        <v>758</v>
      </c>
      <c r="E412" s="68" t="s">
        <v>467</v>
      </c>
      <c r="F412" s="75" t="s">
        <v>971</v>
      </c>
      <c r="G412" s="84">
        <v>105000</v>
      </c>
      <c r="H412" s="81"/>
    </row>
    <row r="413" spans="1:8" ht="26.4" hidden="1" x14ac:dyDescent="0.25">
      <c r="A413" s="72">
        <v>5909</v>
      </c>
      <c r="B413" s="76" t="s">
        <v>956</v>
      </c>
      <c r="C413" s="73" t="s">
        <v>955</v>
      </c>
      <c r="D413" s="72">
        <v>4498</v>
      </c>
      <c r="E413" s="69" t="s">
        <v>1308</v>
      </c>
      <c r="F413" s="71" t="s">
        <v>1307</v>
      </c>
      <c r="G413" s="93">
        <v>100000</v>
      </c>
      <c r="H413" s="81"/>
    </row>
    <row r="414" spans="1:8" ht="39.6" hidden="1" x14ac:dyDescent="0.25">
      <c r="A414" s="72">
        <v>5811</v>
      </c>
      <c r="B414" s="76" t="s">
        <v>718</v>
      </c>
      <c r="C414" s="69" t="s">
        <v>821</v>
      </c>
      <c r="D414" s="72">
        <v>4653</v>
      </c>
      <c r="E414" s="73" t="s">
        <v>1264</v>
      </c>
      <c r="F414" s="75" t="s">
        <v>1263</v>
      </c>
      <c r="G414" s="93">
        <v>100000</v>
      </c>
      <c r="H414" s="81"/>
    </row>
    <row r="415" spans="1:8" hidden="1" x14ac:dyDescent="0.3">
      <c r="A415" s="72">
        <v>6121</v>
      </c>
      <c r="B415" s="76" t="s">
        <v>76</v>
      </c>
      <c r="C415" s="68" t="s">
        <v>514</v>
      </c>
      <c r="F415" s="75" t="s">
        <v>515</v>
      </c>
      <c r="G415" s="104">
        <v>100000</v>
      </c>
      <c r="H415" s="81"/>
    </row>
    <row r="416" spans="1:8" x14ac:dyDescent="0.25">
      <c r="A416" s="72">
        <v>5171</v>
      </c>
      <c r="B416" s="76" t="s">
        <v>76</v>
      </c>
      <c r="C416" s="86" t="s">
        <v>229</v>
      </c>
      <c r="D416" s="72">
        <v>3869</v>
      </c>
      <c r="E416" s="68" t="s">
        <v>184</v>
      </c>
      <c r="F416" s="75" t="s">
        <v>516</v>
      </c>
      <c r="G416" s="93">
        <v>100000</v>
      </c>
      <c r="H416" s="81"/>
    </row>
    <row r="417" spans="1:8" x14ac:dyDescent="0.3">
      <c r="A417" s="72">
        <v>5171</v>
      </c>
      <c r="B417" s="76" t="s">
        <v>76</v>
      </c>
      <c r="C417" s="86" t="s">
        <v>237</v>
      </c>
      <c r="D417" s="72">
        <v>3868</v>
      </c>
      <c r="E417" s="68" t="s">
        <v>184</v>
      </c>
      <c r="F417" s="75" t="s">
        <v>517</v>
      </c>
      <c r="G417" s="84">
        <v>100000</v>
      </c>
      <c r="H417" s="81"/>
    </row>
    <row r="418" spans="1:8" ht="26.4" x14ac:dyDescent="0.3">
      <c r="A418" s="89">
        <v>5171</v>
      </c>
      <c r="B418" s="76" t="s">
        <v>76</v>
      </c>
      <c r="C418" s="73" t="s">
        <v>512</v>
      </c>
      <c r="D418" s="89">
        <v>3305</v>
      </c>
      <c r="E418" s="75" t="s">
        <v>39</v>
      </c>
      <c r="F418" s="75" t="s">
        <v>513</v>
      </c>
      <c r="G418" s="90">
        <v>100000</v>
      </c>
      <c r="H418" s="81"/>
    </row>
    <row r="419" spans="1:8" x14ac:dyDescent="0.3">
      <c r="A419" s="72">
        <v>5171</v>
      </c>
      <c r="B419" s="76" t="s">
        <v>76</v>
      </c>
      <c r="C419" s="86" t="s">
        <v>28</v>
      </c>
      <c r="D419" s="72">
        <v>3297</v>
      </c>
      <c r="E419" s="68" t="s">
        <v>184</v>
      </c>
      <c r="F419" s="60" t="s">
        <v>463</v>
      </c>
      <c r="G419" s="84">
        <v>100000</v>
      </c>
      <c r="H419" s="81"/>
    </row>
    <row r="420" spans="1:8" x14ac:dyDescent="0.3">
      <c r="A420" s="72">
        <v>5171</v>
      </c>
      <c r="B420" s="76" t="s">
        <v>76</v>
      </c>
      <c r="C420" s="86" t="s">
        <v>188</v>
      </c>
      <c r="D420" s="72">
        <v>3254</v>
      </c>
      <c r="E420" s="68" t="s">
        <v>184</v>
      </c>
      <c r="F420" s="75" t="s">
        <v>430</v>
      </c>
      <c r="G420" s="84">
        <v>100000</v>
      </c>
      <c r="H420" s="81"/>
    </row>
    <row r="421" spans="1:8" x14ac:dyDescent="0.25">
      <c r="A421" s="72">
        <v>5171</v>
      </c>
      <c r="B421" s="76" t="s">
        <v>76</v>
      </c>
      <c r="C421" s="86" t="s">
        <v>189</v>
      </c>
      <c r="D421" s="72">
        <v>3254</v>
      </c>
      <c r="E421" s="68" t="s">
        <v>184</v>
      </c>
      <c r="F421" s="75" t="s">
        <v>430</v>
      </c>
      <c r="G421" s="93">
        <v>100000</v>
      </c>
      <c r="H421" s="81"/>
    </row>
    <row r="422" spans="1:8" x14ac:dyDescent="0.3">
      <c r="A422" s="72">
        <v>5171</v>
      </c>
      <c r="B422" s="76" t="s">
        <v>76</v>
      </c>
      <c r="C422" s="73" t="s">
        <v>215</v>
      </c>
      <c r="D422" s="72">
        <v>3244</v>
      </c>
      <c r="E422" s="68" t="s">
        <v>39</v>
      </c>
      <c r="F422" s="75" t="s">
        <v>518</v>
      </c>
      <c r="G422" s="84">
        <v>100000</v>
      </c>
      <c r="H422" s="81"/>
    </row>
    <row r="423" spans="1:8" hidden="1" x14ac:dyDescent="0.25">
      <c r="A423" s="72">
        <v>5169</v>
      </c>
      <c r="B423" s="76" t="s">
        <v>76</v>
      </c>
      <c r="C423" s="73" t="s">
        <v>211</v>
      </c>
      <c r="D423" s="72">
        <v>3246</v>
      </c>
      <c r="E423" s="69" t="s">
        <v>479</v>
      </c>
      <c r="F423" s="75" t="s">
        <v>480</v>
      </c>
      <c r="G423" s="93">
        <v>100000</v>
      </c>
      <c r="H423" s="81"/>
    </row>
    <row r="424" spans="1:8" hidden="1" x14ac:dyDescent="0.3">
      <c r="A424" s="72">
        <v>5169</v>
      </c>
      <c r="B424" s="76" t="s">
        <v>69</v>
      </c>
      <c r="C424" s="68" t="s">
        <v>1040</v>
      </c>
      <c r="D424" s="72">
        <v>3654</v>
      </c>
      <c r="E424" s="68" t="s">
        <v>1039</v>
      </c>
      <c r="F424" s="75" t="s">
        <v>1038</v>
      </c>
      <c r="G424" s="94">
        <v>100000</v>
      </c>
      <c r="H424" s="81"/>
    </row>
    <row r="425" spans="1:8" hidden="1" x14ac:dyDescent="0.25">
      <c r="A425" s="72">
        <v>5169</v>
      </c>
      <c r="B425" s="76" t="s">
        <v>839</v>
      </c>
      <c r="C425" s="68" t="s">
        <v>929</v>
      </c>
      <c r="D425" s="72">
        <v>3210</v>
      </c>
      <c r="E425" s="69" t="s">
        <v>456</v>
      </c>
      <c r="F425" s="88" t="s">
        <v>1018</v>
      </c>
      <c r="G425" s="93">
        <v>100000</v>
      </c>
      <c r="H425" s="81"/>
    </row>
    <row r="426" spans="1:8" hidden="1" x14ac:dyDescent="0.3">
      <c r="A426" s="72">
        <v>5169</v>
      </c>
      <c r="B426" s="76" t="s">
        <v>114</v>
      </c>
      <c r="C426" s="68" t="s">
        <v>127</v>
      </c>
      <c r="D426" s="72">
        <v>2065</v>
      </c>
      <c r="E426" s="69" t="s">
        <v>479</v>
      </c>
      <c r="F426" s="75" t="s">
        <v>1000</v>
      </c>
      <c r="G426" s="84">
        <v>100000</v>
      </c>
      <c r="H426" s="81"/>
    </row>
    <row r="427" spans="1:8" hidden="1" x14ac:dyDescent="0.25">
      <c r="A427" s="72">
        <v>5156</v>
      </c>
      <c r="B427" s="76" t="s">
        <v>779</v>
      </c>
      <c r="C427" s="69" t="s">
        <v>237</v>
      </c>
      <c r="D427" s="72">
        <v>3148</v>
      </c>
      <c r="E427" s="69" t="s">
        <v>899</v>
      </c>
      <c r="F427" s="71" t="s">
        <v>900</v>
      </c>
      <c r="G427" s="93">
        <v>100000</v>
      </c>
      <c r="H427" s="81"/>
    </row>
    <row r="428" spans="1:8" ht="26.4" hidden="1" x14ac:dyDescent="0.3">
      <c r="A428" s="72">
        <v>5154</v>
      </c>
      <c r="B428" s="76" t="s">
        <v>596</v>
      </c>
      <c r="C428" s="69" t="s">
        <v>127</v>
      </c>
      <c r="D428" s="72">
        <v>3278</v>
      </c>
      <c r="E428" s="68" t="s">
        <v>882</v>
      </c>
      <c r="F428" s="75" t="s">
        <v>889</v>
      </c>
      <c r="G428" s="84">
        <v>100000</v>
      </c>
      <c r="H428" s="81"/>
    </row>
    <row r="429" spans="1:8" hidden="1" x14ac:dyDescent="0.25">
      <c r="A429" s="72">
        <v>5139</v>
      </c>
      <c r="B429" s="76" t="s">
        <v>839</v>
      </c>
      <c r="C429" s="69" t="s">
        <v>849</v>
      </c>
      <c r="D429" s="72">
        <v>3535</v>
      </c>
      <c r="E429" s="68" t="s">
        <v>494</v>
      </c>
      <c r="F429" s="75" t="s">
        <v>848</v>
      </c>
      <c r="G429" s="93">
        <v>100000</v>
      </c>
      <c r="H429" s="81"/>
    </row>
    <row r="430" spans="1:8" hidden="1" x14ac:dyDescent="0.3">
      <c r="A430" s="72">
        <v>5132</v>
      </c>
      <c r="B430" s="76" t="s">
        <v>703</v>
      </c>
      <c r="C430" s="68" t="s">
        <v>702</v>
      </c>
      <c r="D430" s="72">
        <v>187</v>
      </c>
      <c r="E430" s="68" t="s">
        <v>777</v>
      </c>
      <c r="F430" s="75" t="s">
        <v>776</v>
      </c>
      <c r="G430" s="94">
        <v>100000</v>
      </c>
      <c r="H430" s="81"/>
    </row>
    <row r="431" spans="1:8" hidden="1" x14ac:dyDescent="0.3">
      <c r="A431" s="72">
        <v>2132</v>
      </c>
      <c r="B431" s="76" t="s">
        <v>69</v>
      </c>
      <c r="C431" s="68" t="s">
        <v>485</v>
      </c>
      <c r="D431" s="72">
        <v>3665</v>
      </c>
      <c r="E431" s="69" t="s">
        <v>653</v>
      </c>
      <c r="F431" s="75" t="s">
        <v>652</v>
      </c>
      <c r="G431" s="84">
        <v>100000</v>
      </c>
      <c r="H431" s="81"/>
    </row>
    <row r="432" spans="1:8" hidden="1" x14ac:dyDescent="0.3">
      <c r="A432" s="72">
        <v>2111</v>
      </c>
      <c r="B432" s="76" t="s">
        <v>546</v>
      </c>
      <c r="C432" s="69" t="s">
        <v>23</v>
      </c>
      <c r="D432" s="72">
        <v>4749</v>
      </c>
      <c r="E432" s="68" t="s">
        <v>606</v>
      </c>
      <c r="F432" s="75" t="s">
        <v>600</v>
      </c>
      <c r="G432" s="84">
        <v>100000</v>
      </c>
      <c r="H432" s="81"/>
    </row>
    <row r="433" spans="1:8" hidden="1" x14ac:dyDescent="0.3">
      <c r="A433" s="72">
        <v>5175</v>
      </c>
      <c r="B433" s="76" t="s">
        <v>703</v>
      </c>
      <c r="C433" s="68" t="s">
        <v>702</v>
      </c>
      <c r="D433" s="72">
        <v>198</v>
      </c>
      <c r="E433" s="68" t="s">
        <v>1105</v>
      </c>
      <c r="F433" s="75" t="s">
        <v>1104</v>
      </c>
      <c r="G433" s="84">
        <v>95000</v>
      </c>
      <c r="H433" s="81"/>
    </row>
    <row r="434" spans="1:8" ht="26.4" hidden="1" x14ac:dyDescent="0.3">
      <c r="A434" s="72">
        <v>5169</v>
      </c>
      <c r="B434" s="76" t="s">
        <v>596</v>
      </c>
      <c r="C434" s="69" t="s">
        <v>869</v>
      </c>
      <c r="D434" s="72">
        <v>3295</v>
      </c>
      <c r="E434" s="68" t="s">
        <v>479</v>
      </c>
      <c r="F434" s="75" t="s">
        <v>1026</v>
      </c>
      <c r="G434" s="84">
        <v>93500</v>
      </c>
      <c r="H434" s="81"/>
    </row>
    <row r="435" spans="1:8" hidden="1" x14ac:dyDescent="0.3">
      <c r="A435" s="72">
        <v>5038</v>
      </c>
      <c r="B435" s="76" t="s">
        <v>135</v>
      </c>
      <c r="C435" s="68" t="s">
        <v>700</v>
      </c>
      <c r="D435" s="72">
        <v>73</v>
      </c>
      <c r="E435" s="69" t="s">
        <v>746</v>
      </c>
      <c r="F435" s="88" t="s">
        <v>745</v>
      </c>
      <c r="G435" s="84">
        <v>92988</v>
      </c>
      <c r="H435" s="81"/>
    </row>
    <row r="436" spans="1:8" ht="26.4" hidden="1" x14ac:dyDescent="0.3">
      <c r="A436" s="72">
        <v>5169</v>
      </c>
      <c r="B436" s="76" t="s">
        <v>708</v>
      </c>
      <c r="C436" s="73" t="s">
        <v>763</v>
      </c>
      <c r="D436" s="72">
        <v>3719</v>
      </c>
      <c r="E436" s="68" t="s">
        <v>456</v>
      </c>
      <c r="F436" s="75" t="s">
        <v>1050</v>
      </c>
      <c r="G436" s="84">
        <v>90000</v>
      </c>
      <c r="H436" s="81"/>
    </row>
    <row r="437" spans="1:8" hidden="1" x14ac:dyDescent="0.25">
      <c r="A437" s="72">
        <v>5175</v>
      </c>
      <c r="B437" s="76" t="s">
        <v>718</v>
      </c>
      <c r="C437" s="73" t="s">
        <v>934</v>
      </c>
      <c r="D437" s="72">
        <v>4453</v>
      </c>
      <c r="E437" s="69" t="s">
        <v>1117</v>
      </c>
      <c r="F437" s="71" t="s">
        <v>1116</v>
      </c>
      <c r="G437" s="93">
        <v>85000</v>
      </c>
      <c r="H437" s="81"/>
    </row>
    <row r="438" spans="1:8" hidden="1" x14ac:dyDescent="0.25">
      <c r="A438" s="72">
        <v>5169</v>
      </c>
      <c r="B438" s="76" t="s">
        <v>779</v>
      </c>
      <c r="C438" s="69" t="s">
        <v>237</v>
      </c>
      <c r="D438" s="72">
        <v>3152</v>
      </c>
      <c r="E438" s="68" t="s">
        <v>456</v>
      </c>
      <c r="F438" s="75" t="s">
        <v>1006</v>
      </c>
      <c r="G438" s="93">
        <v>85000</v>
      </c>
      <c r="H438" s="81"/>
    </row>
    <row r="439" spans="1:8" hidden="1" x14ac:dyDescent="0.3">
      <c r="A439" s="72">
        <v>5175</v>
      </c>
      <c r="B439" s="76" t="s">
        <v>1107</v>
      </c>
      <c r="C439" s="68" t="s">
        <v>727</v>
      </c>
      <c r="D439" s="72">
        <v>221</v>
      </c>
      <c r="E439" s="68" t="s">
        <v>1105</v>
      </c>
      <c r="F439" s="75" t="s">
        <v>1106</v>
      </c>
      <c r="G439" s="84">
        <v>80000</v>
      </c>
      <c r="H439" s="81"/>
    </row>
    <row r="440" spans="1:8" hidden="1" x14ac:dyDescent="0.3">
      <c r="A440" s="72">
        <v>5173</v>
      </c>
      <c r="B440" s="76" t="s">
        <v>703</v>
      </c>
      <c r="C440" s="68" t="s">
        <v>727</v>
      </c>
      <c r="D440" s="72">
        <v>220</v>
      </c>
      <c r="E440" s="68" t="s">
        <v>1096</v>
      </c>
      <c r="F440" s="88" t="s">
        <v>1098</v>
      </c>
      <c r="G440" s="84">
        <v>80000</v>
      </c>
      <c r="H440" s="81"/>
    </row>
    <row r="441" spans="1:8" ht="39.6" hidden="1" x14ac:dyDescent="0.25">
      <c r="A441" s="72">
        <v>5169</v>
      </c>
      <c r="B441" s="76" t="s">
        <v>718</v>
      </c>
      <c r="C441" s="73" t="s">
        <v>721</v>
      </c>
      <c r="D441" s="72">
        <v>3430</v>
      </c>
      <c r="E441" s="69" t="s">
        <v>467</v>
      </c>
      <c r="F441" s="71" t="s">
        <v>1030</v>
      </c>
      <c r="G441" s="93">
        <v>80000</v>
      </c>
      <c r="H441" s="81"/>
    </row>
    <row r="442" spans="1:8" hidden="1" x14ac:dyDescent="0.3">
      <c r="A442" s="72">
        <v>5166</v>
      </c>
      <c r="B442" s="76" t="s">
        <v>596</v>
      </c>
      <c r="C442" s="69" t="s">
        <v>127</v>
      </c>
      <c r="D442" s="72">
        <v>3279</v>
      </c>
      <c r="E442" s="68" t="s">
        <v>950</v>
      </c>
      <c r="F442" s="75" t="s">
        <v>959</v>
      </c>
      <c r="G442" s="84">
        <v>80000</v>
      </c>
      <c r="H442" s="81"/>
    </row>
    <row r="443" spans="1:8" hidden="1" x14ac:dyDescent="0.25">
      <c r="A443" s="72">
        <v>5139</v>
      </c>
      <c r="B443" s="76" t="s">
        <v>779</v>
      </c>
      <c r="C443" s="69" t="s">
        <v>237</v>
      </c>
      <c r="D443" s="72">
        <v>3144</v>
      </c>
      <c r="E443" s="69" t="s">
        <v>494</v>
      </c>
      <c r="F443" s="71" t="s">
        <v>835</v>
      </c>
      <c r="G443" s="93">
        <v>78000</v>
      </c>
      <c r="H443" s="81"/>
    </row>
    <row r="444" spans="1:8" hidden="1" x14ac:dyDescent="0.3">
      <c r="A444" s="72">
        <v>5153</v>
      </c>
      <c r="B444" s="76" t="s">
        <v>596</v>
      </c>
      <c r="C444" s="69" t="s">
        <v>866</v>
      </c>
      <c r="D444" s="72">
        <v>3270</v>
      </c>
      <c r="E444" s="68" t="s">
        <v>877</v>
      </c>
      <c r="F444" s="75" t="s">
        <v>878</v>
      </c>
      <c r="G444" s="84">
        <v>75000</v>
      </c>
      <c r="H444" s="81"/>
    </row>
    <row r="445" spans="1:8" x14ac:dyDescent="0.25">
      <c r="A445" s="72">
        <v>5171</v>
      </c>
      <c r="B445" s="76" t="s">
        <v>76</v>
      </c>
      <c r="C445" s="73" t="s">
        <v>215</v>
      </c>
      <c r="D445" s="72">
        <v>3244</v>
      </c>
      <c r="E445" s="68" t="s">
        <v>39</v>
      </c>
      <c r="F445" s="87" t="s">
        <v>228</v>
      </c>
      <c r="G445" s="93">
        <v>70000</v>
      </c>
      <c r="H445" s="81"/>
    </row>
    <row r="446" spans="1:8" hidden="1" x14ac:dyDescent="0.3">
      <c r="A446" s="72">
        <v>5492</v>
      </c>
      <c r="B446" s="76" t="s">
        <v>703</v>
      </c>
      <c r="C446" s="68" t="s">
        <v>713</v>
      </c>
      <c r="D446" s="72">
        <v>3485</v>
      </c>
      <c r="E446" s="68" t="s">
        <v>1253</v>
      </c>
      <c r="F446" s="75" t="s">
        <v>1252</v>
      </c>
      <c r="G446" s="84">
        <v>65000</v>
      </c>
      <c r="H446" s="81"/>
    </row>
    <row r="447" spans="1:8" hidden="1" x14ac:dyDescent="0.3">
      <c r="A447" s="72">
        <v>5331</v>
      </c>
      <c r="B447" s="76" t="s">
        <v>1172</v>
      </c>
      <c r="C447" s="69" t="s">
        <v>1171</v>
      </c>
      <c r="D447" s="72">
        <v>2397</v>
      </c>
      <c r="E447" s="68" t="s">
        <v>1230</v>
      </c>
      <c r="F447" s="75" t="s">
        <v>1229</v>
      </c>
      <c r="G447" s="84">
        <v>60000</v>
      </c>
      <c r="H447" s="81"/>
    </row>
    <row r="448" spans="1:8" hidden="1" x14ac:dyDescent="0.25">
      <c r="A448" s="72">
        <v>5194</v>
      </c>
      <c r="B448" s="76" t="s">
        <v>839</v>
      </c>
      <c r="C448" s="69" t="s">
        <v>849</v>
      </c>
      <c r="D448" s="72">
        <v>3537</v>
      </c>
      <c r="E448" s="68" t="s">
        <v>1151</v>
      </c>
      <c r="F448" s="75" t="s">
        <v>1153</v>
      </c>
      <c r="G448" s="93">
        <v>60000</v>
      </c>
      <c r="H448" s="81"/>
    </row>
    <row r="449" spans="1:8" ht="26.4" hidden="1" x14ac:dyDescent="0.3">
      <c r="A449" s="72">
        <v>5169</v>
      </c>
      <c r="B449" s="76" t="s">
        <v>69</v>
      </c>
      <c r="C449" s="68" t="s">
        <v>165</v>
      </c>
      <c r="D449" s="72">
        <v>3661</v>
      </c>
      <c r="E449" s="87" t="s">
        <v>1046</v>
      </c>
      <c r="F449" s="75" t="s">
        <v>1045</v>
      </c>
      <c r="G449" s="94">
        <v>60000</v>
      </c>
      <c r="H449" s="81"/>
    </row>
    <row r="450" spans="1:8" ht="26.4" hidden="1" x14ac:dyDescent="0.25">
      <c r="A450" s="72">
        <v>5169</v>
      </c>
      <c r="B450" s="76" t="s">
        <v>818</v>
      </c>
      <c r="C450" s="73" t="s">
        <v>817</v>
      </c>
      <c r="D450" s="72">
        <v>319</v>
      </c>
      <c r="E450" s="68" t="s">
        <v>991</v>
      </c>
      <c r="F450" s="75"/>
      <c r="G450" s="93">
        <v>60000</v>
      </c>
      <c r="H450" s="81"/>
    </row>
    <row r="451" spans="1:8" hidden="1" x14ac:dyDescent="0.3">
      <c r="A451" s="72">
        <v>5169</v>
      </c>
      <c r="B451" s="76" t="s">
        <v>703</v>
      </c>
      <c r="C451" s="68" t="s">
        <v>815</v>
      </c>
      <c r="D451" s="72">
        <v>253</v>
      </c>
      <c r="E451" s="68" t="s">
        <v>467</v>
      </c>
      <c r="F451" s="75" t="s">
        <v>976</v>
      </c>
      <c r="G451" s="84">
        <v>60000</v>
      </c>
      <c r="H451" s="81"/>
    </row>
    <row r="452" spans="1:8" hidden="1" x14ac:dyDescent="0.3">
      <c r="A452" s="72">
        <v>5139</v>
      </c>
      <c r="B452" s="76" t="s">
        <v>114</v>
      </c>
      <c r="C452" s="73" t="s">
        <v>115</v>
      </c>
      <c r="D452" s="72">
        <v>1923</v>
      </c>
      <c r="E452" s="68" t="s">
        <v>494</v>
      </c>
      <c r="F452" s="75" t="s">
        <v>830</v>
      </c>
      <c r="G452" s="84">
        <v>60000</v>
      </c>
      <c r="H452" s="81"/>
    </row>
    <row r="453" spans="1:8" hidden="1" x14ac:dyDescent="0.3">
      <c r="A453" s="72">
        <v>2212</v>
      </c>
      <c r="B453" s="76" t="s">
        <v>546</v>
      </c>
      <c r="C453" s="68" t="s">
        <v>23</v>
      </c>
      <c r="D453" s="72">
        <v>1847</v>
      </c>
      <c r="E453" s="69" t="s">
        <v>661</v>
      </c>
      <c r="F453" s="71" t="s">
        <v>658</v>
      </c>
      <c r="G453" s="84">
        <v>60000</v>
      </c>
      <c r="H453" s="81"/>
    </row>
    <row r="454" spans="1:8" hidden="1" x14ac:dyDescent="0.3">
      <c r="A454" s="72">
        <v>1361</v>
      </c>
      <c r="B454" s="76" t="s">
        <v>546</v>
      </c>
      <c r="C454" s="73" t="s">
        <v>22</v>
      </c>
      <c r="D454" s="72">
        <v>858</v>
      </c>
      <c r="E454" s="86" t="s">
        <v>581</v>
      </c>
      <c r="F454" s="71" t="s">
        <v>577</v>
      </c>
      <c r="G454" s="84">
        <v>60000</v>
      </c>
      <c r="H454" s="81"/>
    </row>
    <row r="455" spans="1:8" hidden="1" x14ac:dyDescent="0.3">
      <c r="A455" s="72">
        <v>5139</v>
      </c>
      <c r="B455" s="76" t="s">
        <v>708</v>
      </c>
      <c r="C455" s="68" t="s">
        <v>707</v>
      </c>
      <c r="D455" s="72">
        <v>4781</v>
      </c>
      <c r="E455" s="68" t="s">
        <v>859</v>
      </c>
      <c r="F455" s="75" t="s">
        <v>858</v>
      </c>
      <c r="G455" s="84">
        <v>58000</v>
      </c>
      <c r="H455" s="81"/>
    </row>
    <row r="456" spans="1:8" hidden="1" x14ac:dyDescent="0.3">
      <c r="A456" s="72">
        <v>5169</v>
      </c>
      <c r="B456" s="76" t="s">
        <v>596</v>
      </c>
      <c r="C456" s="69" t="s">
        <v>866</v>
      </c>
      <c r="D456" s="72">
        <v>3271</v>
      </c>
      <c r="E456" s="68" t="s">
        <v>1024</v>
      </c>
      <c r="F456" s="75" t="s">
        <v>1023</v>
      </c>
      <c r="G456" s="84">
        <v>55000</v>
      </c>
      <c r="H456" s="81"/>
    </row>
    <row r="457" spans="1:8" hidden="1" x14ac:dyDescent="0.3">
      <c r="A457" s="72">
        <v>5152</v>
      </c>
      <c r="B457" s="76" t="s">
        <v>114</v>
      </c>
      <c r="C457" s="68" t="s">
        <v>705</v>
      </c>
      <c r="D457" s="72">
        <v>504</v>
      </c>
      <c r="E457" s="68" t="s">
        <v>873</v>
      </c>
      <c r="F457" s="75" t="s">
        <v>872</v>
      </c>
      <c r="G457" s="84">
        <v>55000</v>
      </c>
      <c r="H457" s="81"/>
    </row>
    <row r="458" spans="1:8" hidden="1" x14ac:dyDescent="0.3">
      <c r="A458" s="72">
        <v>5139</v>
      </c>
      <c r="B458" s="76" t="s">
        <v>708</v>
      </c>
      <c r="C458" s="68" t="s">
        <v>757</v>
      </c>
      <c r="E458" s="69" t="s">
        <v>494</v>
      </c>
      <c r="F458" s="88"/>
      <c r="G458" s="84">
        <v>55000</v>
      </c>
      <c r="H458" s="81"/>
    </row>
    <row r="459" spans="1:8" hidden="1" x14ac:dyDescent="0.3">
      <c r="A459" s="72">
        <v>5041</v>
      </c>
      <c r="B459" s="76" t="s">
        <v>708</v>
      </c>
      <c r="C459" s="73" t="s">
        <v>758</v>
      </c>
      <c r="E459" s="68" t="s">
        <v>754</v>
      </c>
      <c r="F459" s="75" t="s">
        <v>753</v>
      </c>
      <c r="G459" s="84">
        <v>55000</v>
      </c>
      <c r="H459" s="81"/>
    </row>
    <row r="460" spans="1:8" hidden="1" x14ac:dyDescent="0.25">
      <c r="A460" s="72">
        <v>5021</v>
      </c>
      <c r="B460" s="76" t="s">
        <v>718</v>
      </c>
      <c r="C460" s="73" t="s">
        <v>717</v>
      </c>
      <c r="D460" s="72">
        <v>3424</v>
      </c>
      <c r="E460" s="69" t="s">
        <v>716</v>
      </c>
      <c r="F460" s="71" t="s">
        <v>715</v>
      </c>
      <c r="G460" s="93">
        <v>53000</v>
      </c>
      <c r="H460" s="81"/>
    </row>
    <row r="461" spans="1:8" hidden="1" x14ac:dyDescent="0.3">
      <c r="A461" s="72">
        <v>6121</v>
      </c>
      <c r="B461" s="76" t="s">
        <v>111</v>
      </c>
      <c r="C461" s="68" t="s">
        <v>1320</v>
      </c>
      <c r="E461" s="68" t="s">
        <v>1319</v>
      </c>
      <c r="F461" s="75" t="s">
        <v>1318</v>
      </c>
      <c r="G461" s="84">
        <v>50000</v>
      </c>
      <c r="H461" s="81"/>
    </row>
    <row r="462" spans="1:8" ht="26.4" hidden="1" x14ac:dyDescent="0.25">
      <c r="A462" s="72">
        <v>5903</v>
      </c>
      <c r="B462" s="76" t="s">
        <v>779</v>
      </c>
      <c r="C462" s="86" t="s">
        <v>1296</v>
      </c>
      <c r="E462" s="73" t="s">
        <v>1306</v>
      </c>
      <c r="F462" s="75" t="s">
        <v>1305</v>
      </c>
      <c r="G462" s="93">
        <v>50000</v>
      </c>
      <c r="H462" s="81"/>
    </row>
    <row r="463" spans="1:8" hidden="1" x14ac:dyDescent="0.25">
      <c r="A463" s="72">
        <v>5901</v>
      </c>
      <c r="B463" s="76" t="s">
        <v>718</v>
      </c>
      <c r="C463" s="69" t="s">
        <v>821</v>
      </c>
      <c r="D463" s="72">
        <v>3730</v>
      </c>
      <c r="E463" s="68" t="s">
        <v>1301</v>
      </c>
      <c r="F463" s="75" t="s">
        <v>1300</v>
      </c>
      <c r="G463" s="93">
        <v>50000</v>
      </c>
      <c r="H463" s="81"/>
    </row>
    <row r="464" spans="1:8" hidden="1" x14ac:dyDescent="0.25">
      <c r="A464" s="72">
        <v>5901</v>
      </c>
      <c r="B464" s="76" t="s">
        <v>779</v>
      </c>
      <c r="C464" s="86" t="s">
        <v>1296</v>
      </c>
      <c r="D464" s="72">
        <v>3497</v>
      </c>
      <c r="E464" s="73" t="s">
        <v>1295</v>
      </c>
      <c r="F464" s="75" t="s">
        <v>1294</v>
      </c>
      <c r="G464" s="93">
        <v>50000</v>
      </c>
      <c r="H464" s="81"/>
    </row>
    <row r="465" spans="1:8" hidden="1" x14ac:dyDescent="0.3">
      <c r="A465" s="72">
        <v>5362</v>
      </c>
      <c r="B465" s="76" t="s">
        <v>703</v>
      </c>
      <c r="C465" s="68" t="s">
        <v>815</v>
      </c>
      <c r="D465" s="72">
        <v>255</v>
      </c>
      <c r="E465" s="68" t="s">
        <v>385</v>
      </c>
      <c r="F465" s="75" t="s">
        <v>1240</v>
      </c>
      <c r="G465" s="84">
        <v>50000</v>
      </c>
      <c r="H465" s="81"/>
    </row>
    <row r="466" spans="1:8" hidden="1" x14ac:dyDescent="0.3">
      <c r="A466" s="72">
        <v>5339</v>
      </c>
      <c r="B466" s="76" t="s">
        <v>762</v>
      </c>
      <c r="C466" s="68" t="s">
        <v>1159</v>
      </c>
      <c r="D466" s="72">
        <v>2740</v>
      </c>
      <c r="E466" s="68" t="s">
        <v>1234</v>
      </c>
      <c r="F466" s="75" t="s">
        <v>1233</v>
      </c>
      <c r="G466" s="84">
        <v>50000</v>
      </c>
      <c r="H466" s="81"/>
    </row>
    <row r="467" spans="1:8" hidden="1" x14ac:dyDescent="0.3">
      <c r="A467" s="72">
        <v>5169</v>
      </c>
      <c r="B467" s="76" t="s">
        <v>596</v>
      </c>
      <c r="C467" s="69" t="s">
        <v>1062</v>
      </c>
      <c r="D467" s="72">
        <v>4479</v>
      </c>
      <c r="E467" s="68" t="s">
        <v>479</v>
      </c>
      <c r="F467" s="75" t="s">
        <v>1061</v>
      </c>
      <c r="G467" s="84">
        <v>50000</v>
      </c>
      <c r="H467" s="81"/>
    </row>
    <row r="468" spans="1:8" x14ac:dyDescent="0.3">
      <c r="A468" s="72">
        <v>5171</v>
      </c>
      <c r="B468" s="76" t="s">
        <v>76</v>
      </c>
      <c r="C468" s="86" t="s">
        <v>36</v>
      </c>
      <c r="D468" s="72">
        <v>3291</v>
      </c>
      <c r="E468" s="68" t="s">
        <v>165</v>
      </c>
      <c r="F468" s="75" t="s">
        <v>519</v>
      </c>
      <c r="G468" s="84">
        <v>50000</v>
      </c>
      <c r="H468" s="81"/>
    </row>
    <row r="469" spans="1:8" hidden="1" x14ac:dyDescent="0.25">
      <c r="A469" s="97">
        <v>5169</v>
      </c>
      <c r="B469" s="76" t="s">
        <v>76</v>
      </c>
      <c r="C469" s="86" t="s">
        <v>28</v>
      </c>
      <c r="D469" s="97">
        <v>333</v>
      </c>
      <c r="E469" s="96" t="s">
        <v>479</v>
      </c>
      <c r="F469" s="75" t="s">
        <v>482</v>
      </c>
      <c r="G469" s="93">
        <v>50000</v>
      </c>
      <c r="H469" s="81"/>
    </row>
    <row r="470" spans="1:8" hidden="1" x14ac:dyDescent="0.25">
      <c r="A470" s="72">
        <v>5169</v>
      </c>
      <c r="B470" s="76" t="s">
        <v>839</v>
      </c>
      <c r="C470" s="69" t="s">
        <v>838</v>
      </c>
      <c r="D470" s="72">
        <v>3176</v>
      </c>
      <c r="E470" s="68" t="s">
        <v>456</v>
      </c>
      <c r="F470" s="75" t="s">
        <v>1012</v>
      </c>
      <c r="G470" s="93">
        <v>50000</v>
      </c>
      <c r="H470" s="81"/>
    </row>
    <row r="471" spans="1:8" ht="39.6" hidden="1" x14ac:dyDescent="0.25">
      <c r="A471" s="72">
        <v>5169</v>
      </c>
      <c r="B471" s="76" t="s">
        <v>818</v>
      </c>
      <c r="C471" s="69" t="s">
        <v>1002</v>
      </c>
      <c r="D471" s="72">
        <v>2388</v>
      </c>
      <c r="E471" s="73" t="s">
        <v>1004</v>
      </c>
      <c r="F471" s="75" t="s">
        <v>1003</v>
      </c>
      <c r="G471" s="93">
        <v>50000</v>
      </c>
      <c r="H471" s="81"/>
    </row>
    <row r="472" spans="1:8" hidden="1" x14ac:dyDescent="0.25">
      <c r="A472" s="97">
        <v>5139</v>
      </c>
      <c r="B472" s="76" t="s">
        <v>76</v>
      </c>
      <c r="C472" s="86" t="s">
        <v>127</v>
      </c>
      <c r="D472" s="97">
        <v>3876</v>
      </c>
      <c r="E472" s="96" t="s">
        <v>494</v>
      </c>
      <c r="F472" s="75" t="s">
        <v>520</v>
      </c>
      <c r="G472" s="93">
        <v>50000</v>
      </c>
      <c r="H472" s="81"/>
    </row>
    <row r="473" spans="1:8" hidden="1" x14ac:dyDescent="0.25">
      <c r="A473" s="72">
        <v>5169</v>
      </c>
      <c r="B473" s="76" t="s">
        <v>818</v>
      </c>
      <c r="C473" s="69" t="s">
        <v>982</v>
      </c>
      <c r="D473" s="72">
        <v>312</v>
      </c>
      <c r="E473" s="68" t="s">
        <v>981</v>
      </c>
      <c r="F473" s="75" t="s">
        <v>980</v>
      </c>
      <c r="G473" s="93">
        <v>50000</v>
      </c>
      <c r="H473" s="81"/>
    </row>
    <row r="474" spans="1:8" hidden="1" x14ac:dyDescent="0.3">
      <c r="A474" s="72">
        <v>5167</v>
      </c>
      <c r="B474" s="76" t="s">
        <v>703</v>
      </c>
      <c r="C474" s="68" t="s">
        <v>727</v>
      </c>
      <c r="D474" s="72">
        <v>219</v>
      </c>
      <c r="E474" s="68" t="s">
        <v>965</v>
      </c>
      <c r="F474" s="75" t="s">
        <v>964</v>
      </c>
      <c r="G474" s="84">
        <v>50000</v>
      </c>
      <c r="H474" s="81"/>
    </row>
    <row r="475" spans="1:8" hidden="1" x14ac:dyDescent="0.3">
      <c r="A475" s="72">
        <v>5166</v>
      </c>
      <c r="B475" s="76" t="s">
        <v>135</v>
      </c>
      <c r="C475" s="68" t="s">
        <v>700</v>
      </c>
      <c r="D475" s="72">
        <v>2827</v>
      </c>
      <c r="E475" s="68" t="s">
        <v>952</v>
      </c>
      <c r="F475" s="75" t="s">
        <v>953</v>
      </c>
      <c r="G475" s="84">
        <v>50000</v>
      </c>
      <c r="H475" s="81"/>
    </row>
    <row r="476" spans="1:8" hidden="1" x14ac:dyDescent="0.3">
      <c r="A476" s="72">
        <v>5164</v>
      </c>
      <c r="B476" s="76" t="s">
        <v>708</v>
      </c>
      <c r="C476" s="69" t="s">
        <v>770</v>
      </c>
      <c r="D476" s="72">
        <v>4171</v>
      </c>
      <c r="E476" s="68" t="s">
        <v>937</v>
      </c>
      <c r="F476" s="88" t="s">
        <v>943</v>
      </c>
      <c r="G476" s="84">
        <v>50000</v>
      </c>
      <c r="H476" s="81"/>
    </row>
    <row r="477" spans="1:8" hidden="1" x14ac:dyDescent="0.3">
      <c r="A477" s="72">
        <v>5162</v>
      </c>
      <c r="B477" s="76" t="s">
        <v>703</v>
      </c>
      <c r="C477" s="68" t="s">
        <v>713</v>
      </c>
      <c r="D477" s="72">
        <v>3499</v>
      </c>
      <c r="E477" s="68" t="s">
        <v>772</v>
      </c>
      <c r="F477" s="75" t="s">
        <v>915</v>
      </c>
      <c r="G477" s="84">
        <v>50000</v>
      </c>
      <c r="H477" s="81"/>
    </row>
    <row r="478" spans="1:8" hidden="1" x14ac:dyDescent="0.3">
      <c r="A478" s="72">
        <v>5154</v>
      </c>
      <c r="B478" s="76" t="s">
        <v>69</v>
      </c>
      <c r="C478" s="68" t="s">
        <v>165</v>
      </c>
      <c r="D478" s="72">
        <v>3656</v>
      </c>
      <c r="E478" s="69" t="s">
        <v>882</v>
      </c>
      <c r="F478" s="75" t="s">
        <v>892</v>
      </c>
      <c r="G478" s="94">
        <v>50000</v>
      </c>
      <c r="H478" s="81"/>
    </row>
    <row r="479" spans="1:8" hidden="1" x14ac:dyDescent="0.3">
      <c r="A479" s="72">
        <v>5151</v>
      </c>
      <c r="B479" s="76" t="s">
        <v>596</v>
      </c>
      <c r="C479" s="69" t="s">
        <v>865</v>
      </c>
      <c r="D479" s="72">
        <v>3264</v>
      </c>
      <c r="E479" s="68" t="s">
        <v>523</v>
      </c>
      <c r="F479" s="75" t="s">
        <v>864</v>
      </c>
      <c r="G479" s="84">
        <v>50000</v>
      </c>
      <c r="H479" s="81"/>
    </row>
    <row r="480" spans="1:8" hidden="1" x14ac:dyDescent="0.25">
      <c r="A480" s="72">
        <v>5139</v>
      </c>
      <c r="B480" s="76" t="s">
        <v>839</v>
      </c>
      <c r="C480" s="69" t="s">
        <v>838</v>
      </c>
      <c r="D480" s="72">
        <v>3173</v>
      </c>
      <c r="E480" s="68" t="s">
        <v>494</v>
      </c>
      <c r="F480" s="75" t="s">
        <v>837</v>
      </c>
      <c r="G480" s="93">
        <v>50000</v>
      </c>
      <c r="H480" s="81"/>
    </row>
    <row r="481" spans="1:8" hidden="1" x14ac:dyDescent="0.3">
      <c r="A481" s="72">
        <v>5138</v>
      </c>
      <c r="B481" s="76" t="s">
        <v>69</v>
      </c>
      <c r="C481" s="68" t="s">
        <v>165</v>
      </c>
      <c r="D481" s="72">
        <v>4586</v>
      </c>
      <c r="E481" s="68" t="s">
        <v>808</v>
      </c>
      <c r="F481" s="75" t="s">
        <v>809</v>
      </c>
      <c r="G481" s="94">
        <v>50000</v>
      </c>
      <c r="H481" s="81"/>
    </row>
    <row r="482" spans="1:8" hidden="1" x14ac:dyDescent="0.3">
      <c r="A482" s="72">
        <v>2111</v>
      </c>
      <c r="B482" s="76" t="s">
        <v>546</v>
      </c>
      <c r="C482" s="73" t="s">
        <v>23</v>
      </c>
      <c r="D482" s="72">
        <v>4372</v>
      </c>
      <c r="E482" s="69" t="s">
        <v>599</v>
      </c>
      <c r="F482" s="88" t="s">
        <v>599</v>
      </c>
      <c r="G482" s="84">
        <v>50000</v>
      </c>
      <c r="H482" s="81"/>
    </row>
    <row r="483" spans="1:8" hidden="1" x14ac:dyDescent="0.3">
      <c r="A483" s="72">
        <v>1361</v>
      </c>
      <c r="B483" s="76" t="s">
        <v>546</v>
      </c>
      <c r="C483" s="73" t="s">
        <v>22</v>
      </c>
      <c r="D483" s="72">
        <v>838</v>
      </c>
      <c r="E483" s="68" t="s">
        <v>564</v>
      </c>
      <c r="F483" s="75" t="s">
        <v>563</v>
      </c>
      <c r="G483" s="84">
        <v>50000</v>
      </c>
      <c r="H483" s="81"/>
    </row>
    <row r="484" spans="1:8" hidden="1" x14ac:dyDescent="0.3">
      <c r="A484" s="72">
        <v>2111</v>
      </c>
      <c r="B484" s="76" t="s">
        <v>546</v>
      </c>
      <c r="C484" s="69" t="s">
        <v>23</v>
      </c>
      <c r="D484" s="72">
        <v>4759</v>
      </c>
      <c r="E484" s="68" t="s">
        <v>616</v>
      </c>
      <c r="F484" s="75" t="s">
        <v>600</v>
      </c>
      <c r="G484" s="84">
        <v>48000</v>
      </c>
      <c r="H484" s="81"/>
    </row>
    <row r="485" spans="1:8" ht="39.6" hidden="1" x14ac:dyDescent="0.25">
      <c r="A485" s="72">
        <v>5021</v>
      </c>
      <c r="B485" s="76" t="s">
        <v>718</v>
      </c>
      <c r="C485" s="73" t="s">
        <v>721</v>
      </c>
      <c r="D485" s="72">
        <v>3428</v>
      </c>
      <c r="E485" s="69" t="s">
        <v>720</v>
      </c>
      <c r="F485" s="71" t="s">
        <v>719</v>
      </c>
      <c r="G485" s="93">
        <v>47400</v>
      </c>
      <c r="H485" s="81"/>
    </row>
    <row r="486" spans="1:8" hidden="1" x14ac:dyDescent="0.3">
      <c r="A486" s="72">
        <v>5137</v>
      </c>
      <c r="B486" s="76" t="s">
        <v>708</v>
      </c>
      <c r="C486" s="68" t="s">
        <v>707</v>
      </c>
      <c r="D486" s="72">
        <v>4787</v>
      </c>
      <c r="E486" s="68" t="s">
        <v>796</v>
      </c>
      <c r="F486" s="75" t="s">
        <v>803</v>
      </c>
      <c r="G486" s="84">
        <v>45000</v>
      </c>
      <c r="H486" s="81"/>
    </row>
    <row r="487" spans="1:8" hidden="1" x14ac:dyDescent="0.3">
      <c r="A487" s="72">
        <v>5361</v>
      </c>
      <c r="B487" s="76" t="s">
        <v>596</v>
      </c>
      <c r="C487" s="69" t="s">
        <v>940</v>
      </c>
      <c r="D487" s="72">
        <v>3218</v>
      </c>
      <c r="E487" s="68" t="s">
        <v>1239</v>
      </c>
      <c r="F487" s="75" t="s">
        <v>1238</v>
      </c>
      <c r="G487" s="84">
        <v>43000</v>
      </c>
      <c r="H487" s="81"/>
    </row>
    <row r="488" spans="1:8" ht="26.4" hidden="1" x14ac:dyDescent="0.25">
      <c r="A488" s="72">
        <v>5021</v>
      </c>
      <c r="B488" s="76" t="s">
        <v>718</v>
      </c>
      <c r="C488" s="73" t="s">
        <v>723</v>
      </c>
      <c r="D488" s="72">
        <v>3703</v>
      </c>
      <c r="E488" s="69" t="s">
        <v>720</v>
      </c>
      <c r="F488" s="71" t="s">
        <v>722</v>
      </c>
      <c r="G488" s="93">
        <v>43000</v>
      </c>
      <c r="H488" s="81"/>
    </row>
    <row r="489" spans="1:8" hidden="1" x14ac:dyDescent="0.3">
      <c r="A489" s="72">
        <v>5361</v>
      </c>
      <c r="B489" s="76" t="s">
        <v>135</v>
      </c>
      <c r="C489" s="68" t="s">
        <v>700</v>
      </c>
      <c r="D489" s="72">
        <v>91</v>
      </c>
      <c r="E489" s="68" t="s">
        <v>1236</v>
      </c>
      <c r="F489" s="75" t="s">
        <v>1235</v>
      </c>
      <c r="G489" s="84">
        <v>40000</v>
      </c>
      <c r="H489" s="81"/>
    </row>
    <row r="490" spans="1:8" hidden="1" x14ac:dyDescent="0.3">
      <c r="A490" s="72">
        <v>5179</v>
      </c>
      <c r="B490" s="76" t="s">
        <v>114</v>
      </c>
      <c r="C490" s="68" t="s">
        <v>705</v>
      </c>
      <c r="D490" s="72">
        <v>1007</v>
      </c>
      <c r="E490" s="69" t="s">
        <v>1125</v>
      </c>
      <c r="F490" s="88"/>
      <c r="G490" s="84">
        <v>40000</v>
      </c>
      <c r="H490" s="81"/>
    </row>
    <row r="491" spans="1:8" hidden="1" x14ac:dyDescent="0.3">
      <c r="A491" s="72">
        <v>5169</v>
      </c>
      <c r="B491" s="76" t="s">
        <v>69</v>
      </c>
      <c r="C491" s="68" t="s">
        <v>165</v>
      </c>
      <c r="D491" s="72">
        <v>3660</v>
      </c>
      <c r="E491" s="69" t="s">
        <v>1044</v>
      </c>
      <c r="F491" s="88" t="s">
        <v>1043</v>
      </c>
      <c r="G491" s="94">
        <v>40000</v>
      </c>
      <c r="H491" s="81"/>
    </row>
    <row r="492" spans="1:8" ht="26.4" hidden="1" x14ac:dyDescent="0.3">
      <c r="A492" s="72">
        <v>5169</v>
      </c>
      <c r="B492" s="76" t="s">
        <v>596</v>
      </c>
      <c r="C492" s="69" t="s">
        <v>237</v>
      </c>
      <c r="D492" s="72">
        <v>3241</v>
      </c>
      <c r="E492" s="68" t="s">
        <v>456</v>
      </c>
      <c r="F492" s="75" t="s">
        <v>1019</v>
      </c>
      <c r="G492" s="84">
        <v>40000</v>
      </c>
      <c r="H492" s="81"/>
    </row>
    <row r="493" spans="1:8" ht="26.4" hidden="1" x14ac:dyDescent="0.25">
      <c r="A493" s="72">
        <v>5169</v>
      </c>
      <c r="B493" s="76" t="s">
        <v>818</v>
      </c>
      <c r="C493" s="69" t="s">
        <v>1002</v>
      </c>
      <c r="D493" s="72">
        <v>2387</v>
      </c>
      <c r="E493" s="73" t="s">
        <v>1001</v>
      </c>
      <c r="F493" s="75"/>
      <c r="G493" s="93">
        <v>40000</v>
      </c>
      <c r="H493" s="81"/>
    </row>
    <row r="494" spans="1:8" hidden="1" x14ac:dyDescent="0.3">
      <c r="A494" s="72">
        <v>5164</v>
      </c>
      <c r="B494" s="76" t="s">
        <v>708</v>
      </c>
      <c r="C494" s="73" t="s">
        <v>758</v>
      </c>
      <c r="E494" s="68" t="s">
        <v>937</v>
      </c>
      <c r="F494" s="75" t="s">
        <v>936</v>
      </c>
      <c r="G494" s="84">
        <v>40000</v>
      </c>
      <c r="H494" s="81"/>
    </row>
    <row r="495" spans="1:8" x14ac:dyDescent="0.3">
      <c r="A495" s="72">
        <v>5171</v>
      </c>
      <c r="B495" s="76" t="s">
        <v>76</v>
      </c>
      <c r="C495" s="73" t="s">
        <v>215</v>
      </c>
      <c r="D495" s="72">
        <v>3244</v>
      </c>
      <c r="E495" s="68" t="s">
        <v>39</v>
      </c>
      <c r="F495" s="75" t="s">
        <v>521</v>
      </c>
      <c r="G495" s="94">
        <v>40000</v>
      </c>
      <c r="H495" s="81"/>
    </row>
    <row r="496" spans="1:8" hidden="1" x14ac:dyDescent="0.25">
      <c r="A496" s="72">
        <v>5139</v>
      </c>
      <c r="B496" s="76" t="s">
        <v>779</v>
      </c>
      <c r="C496" s="86" t="s">
        <v>845</v>
      </c>
      <c r="D496" s="72">
        <v>3302</v>
      </c>
      <c r="E496" s="73" t="s">
        <v>494</v>
      </c>
      <c r="F496" s="75" t="s">
        <v>844</v>
      </c>
      <c r="G496" s="93">
        <v>40000</v>
      </c>
      <c r="H496" s="81"/>
    </row>
    <row r="497" spans="1:8" hidden="1" x14ac:dyDescent="0.3">
      <c r="A497" s="72">
        <v>2111</v>
      </c>
      <c r="B497" s="76" t="s">
        <v>546</v>
      </c>
      <c r="C497" s="73" t="s">
        <v>23</v>
      </c>
      <c r="D497" s="72">
        <v>816</v>
      </c>
      <c r="E497" s="69" t="s">
        <v>592</v>
      </c>
      <c r="F497" s="88" t="s">
        <v>591</v>
      </c>
      <c r="G497" s="84">
        <v>40000</v>
      </c>
      <c r="H497" s="81"/>
    </row>
    <row r="498" spans="1:8" x14ac:dyDescent="0.3">
      <c r="A498" s="72">
        <v>5171</v>
      </c>
      <c r="B498" s="76" t="s">
        <v>708</v>
      </c>
      <c r="C498" s="68" t="s">
        <v>707</v>
      </c>
      <c r="D498" s="72">
        <v>4780</v>
      </c>
      <c r="E498" s="68" t="s">
        <v>1090</v>
      </c>
      <c r="F498" s="75" t="s">
        <v>1089</v>
      </c>
      <c r="G498" s="84">
        <v>38000</v>
      </c>
      <c r="H498" s="81"/>
    </row>
    <row r="499" spans="1:8" hidden="1" x14ac:dyDescent="0.25">
      <c r="A499" s="72">
        <v>5139</v>
      </c>
      <c r="B499" s="76" t="s">
        <v>718</v>
      </c>
      <c r="C499" s="73" t="s">
        <v>847</v>
      </c>
      <c r="D499" s="72">
        <v>3527</v>
      </c>
      <c r="E499" s="69" t="s">
        <v>494</v>
      </c>
      <c r="F499" s="71" t="s">
        <v>846</v>
      </c>
      <c r="G499" s="93">
        <v>37000</v>
      </c>
      <c r="H499" s="81"/>
    </row>
    <row r="500" spans="1:8" hidden="1" x14ac:dyDescent="0.3">
      <c r="A500" s="72">
        <v>5194</v>
      </c>
      <c r="B500" s="76" t="s">
        <v>762</v>
      </c>
      <c r="C500" s="68" t="s">
        <v>826</v>
      </c>
      <c r="D500" s="72">
        <v>4535</v>
      </c>
      <c r="E500" s="68" t="s">
        <v>1151</v>
      </c>
      <c r="F500" s="75" t="s">
        <v>1156</v>
      </c>
      <c r="G500" s="84">
        <v>35000</v>
      </c>
      <c r="H500" s="81"/>
    </row>
    <row r="501" spans="1:8" hidden="1" x14ac:dyDescent="0.3">
      <c r="A501" s="72">
        <v>5154</v>
      </c>
      <c r="B501" s="76" t="s">
        <v>114</v>
      </c>
      <c r="C501" s="68" t="s">
        <v>705</v>
      </c>
      <c r="D501" s="72">
        <v>505</v>
      </c>
      <c r="E501" s="68" t="s">
        <v>884</v>
      </c>
      <c r="F501" s="75" t="s">
        <v>883</v>
      </c>
      <c r="G501" s="84">
        <v>35000</v>
      </c>
      <c r="H501" s="81"/>
    </row>
    <row r="502" spans="1:8" ht="26.4" hidden="1" x14ac:dyDescent="0.3">
      <c r="A502" s="72">
        <v>5151</v>
      </c>
      <c r="B502" s="76" t="s">
        <v>76</v>
      </c>
      <c r="C502" s="73" t="s">
        <v>522</v>
      </c>
      <c r="D502" s="72">
        <v>3320</v>
      </c>
      <c r="E502" s="69" t="s">
        <v>523</v>
      </c>
      <c r="F502" s="75" t="s">
        <v>524</v>
      </c>
      <c r="G502" s="84">
        <v>35000</v>
      </c>
      <c r="H502" s="81"/>
    </row>
    <row r="503" spans="1:8" hidden="1" x14ac:dyDescent="0.3">
      <c r="A503" s="72">
        <v>5152</v>
      </c>
      <c r="B503" s="76" t="s">
        <v>708</v>
      </c>
      <c r="C503" s="68" t="s">
        <v>707</v>
      </c>
      <c r="D503" s="72">
        <v>4767</v>
      </c>
      <c r="E503" s="68" t="s">
        <v>873</v>
      </c>
      <c r="F503" s="75" t="s">
        <v>871</v>
      </c>
      <c r="G503" s="84">
        <v>32400</v>
      </c>
      <c r="H503" s="81"/>
    </row>
    <row r="504" spans="1:8" hidden="1" x14ac:dyDescent="0.3">
      <c r="A504" s="72">
        <v>5062</v>
      </c>
      <c r="B504" s="76" t="s">
        <v>703</v>
      </c>
      <c r="C504" s="68" t="s">
        <v>727</v>
      </c>
      <c r="D504" s="72">
        <v>218</v>
      </c>
      <c r="E504" s="68" t="s">
        <v>772</v>
      </c>
      <c r="F504" s="75" t="s">
        <v>771</v>
      </c>
      <c r="G504" s="84">
        <v>32000</v>
      </c>
      <c r="H504" s="81"/>
    </row>
    <row r="505" spans="1:8" hidden="1" x14ac:dyDescent="0.3">
      <c r="A505" s="72">
        <v>5424</v>
      </c>
      <c r="B505" s="76" t="s">
        <v>708</v>
      </c>
      <c r="C505" s="68" t="s">
        <v>707</v>
      </c>
      <c r="D505" s="72">
        <v>4782</v>
      </c>
      <c r="E505" s="68" t="s">
        <v>1249</v>
      </c>
      <c r="F505" s="75"/>
      <c r="G505" s="84">
        <v>30000</v>
      </c>
      <c r="H505" s="81"/>
    </row>
    <row r="506" spans="1:8" hidden="1" x14ac:dyDescent="0.3">
      <c r="A506" s="72">
        <v>5424</v>
      </c>
      <c r="B506" s="76" t="s">
        <v>703</v>
      </c>
      <c r="C506" s="68" t="s">
        <v>727</v>
      </c>
      <c r="D506" s="72">
        <v>1805</v>
      </c>
      <c r="E506" s="68" t="s">
        <v>1251</v>
      </c>
      <c r="F506" s="75" t="s">
        <v>1250</v>
      </c>
      <c r="G506" s="84">
        <v>30000</v>
      </c>
      <c r="H506" s="81"/>
    </row>
    <row r="507" spans="1:8" hidden="1" x14ac:dyDescent="0.3">
      <c r="A507" s="72">
        <v>5361</v>
      </c>
      <c r="B507" s="76" t="s">
        <v>114</v>
      </c>
      <c r="C507" s="68" t="s">
        <v>705</v>
      </c>
      <c r="D507" s="72">
        <v>515</v>
      </c>
      <c r="E507" s="69" t="s">
        <v>1237</v>
      </c>
      <c r="F507" s="88"/>
      <c r="G507" s="84">
        <v>30000</v>
      </c>
      <c r="H507" s="81"/>
    </row>
    <row r="508" spans="1:8" hidden="1" x14ac:dyDescent="0.3">
      <c r="A508" s="72">
        <v>5329</v>
      </c>
      <c r="B508" s="76" t="s">
        <v>546</v>
      </c>
      <c r="C508" s="68" t="s">
        <v>1130</v>
      </c>
      <c r="D508" s="72">
        <v>3596</v>
      </c>
      <c r="E508" s="68" t="s">
        <v>1168</v>
      </c>
      <c r="F508" s="87" t="s">
        <v>1167</v>
      </c>
      <c r="G508" s="84">
        <v>30000</v>
      </c>
      <c r="H508" s="81"/>
    </row>
    <row r="509" spans="1:8" hidden="1" x14ac:dyDescent="0.3">
      <c r="A509" s="72">
        <v>5175</v>
      </c>
      <c r="B509" s="76" t="s">
        <v>135</v>
      </c>
      <c r="C509" s="68" t="s">
        <v>700</v>
      </c>
      <c r="D509" s="72">
        <v>1823</v>
      </c>
      <c r="E509" s="68" t="s">
        <v>1105</v>
      </c>
      <c r="F509" s="75" t="s">
        <v>1109</v>
      </c>
      <c r="G509" s="84">
        <v>30000</v>
      </c>
      <c r="H509" s="81"/>
    </row>
    <row r="510" spans="1:8" hidden="1" x14ac:dyDescent="0.3">
      <c r="A510" s="72">
        <v>5166</v>
      </c>
      <c r="B510" s="76" t="s">
        <v>114</v>
      </c>
      <c r="C510" s="68" t="s">
        <v>127</v>
      </c>
      <c r="D510" s="72">
        <v>490</v>
      </c>
      <c r="E510" s="69" t="s">
        <v>950</v>
      </c>
      <c r="F510" s="75" t="s">
        <v>951</v>
      </c>
      <c r="G510" s="84">
        <v>30000</v>
      </c>
      <c r="H510" s="81"/>
    </row>
    <row r="511" spans="1:8" hidden="1" x14ac:dyDescent="0.3">
      <c r="A511" s="72">
        <v>5164</v>
      </c>
      <c r="B511" s="76" t="s">
        <v>135</v>
      </c>
      <c r="C511" s="68" t="s">
        <v>700</v>
      </c>
      <c r="D511" s="72">
        <v>85</v>
      </c>
      <c r="E511" s="68" t="s">
        <v>937</v>
      </c>
      <c r="F511" s="75" t="s">
        <v>938</v>
      </c>
      <c r="G511" s="84">
        <v>30000</v>
      </c>
      <c r="H511" s="81"/>
    </row>
    <row r="512" spans="1:8" hidden="1" x14ac:dyDescent="0.3">
      <c r="A512" s="72">
        <v>5154</v>
      </c>
      <c r="B512" s="76" t="s">
        <v>596</v>
      </c>
      <c r="C512" s="69" t="s">
        <v>869</v>
      </c>
      <c r="D512" s="72">
        <v>3294</v>
      </c>
      <c r="E512" s="68" t="s">
        <v>882</v>
      </c>
      <c r="F512" s="75" t="s">
        <v>890</v>
      </c>
      <c r="G512" s="84">
        <v>30000</v>
      </c>
      <c r="H512" s="81"/>
    </row>
    <row r="513" spans="1:8" x14ac:dyDescent="0.3">
      <c r="A513" s="72">
        <v>5171</v>
      </c>
      <c r="B513" s="76" t="s">
        <v>76</v>
      </c>
      <c r="C513" s="73" t="s">
        <v>215</v>
      </c>
      <c r="D513" s="72">
        <v>3244</v>
      </c>
      <c r="E513" s="68" t="s">
        <v>39</v>
      </c>
      <c r="F513" s="75" t="s">
        <v>525</v>
      </c>
      <c r="G513" s="84">
        <v>30000</v>
      </c>
      <c r="H513" s="81"/>
    </row>
    <row r="514" spans="1:8" x14ac:dyDescent="0.3">
      <c r="A514" s="72">
        <v>5171</v>
      </c>
      <c r="B514" s="76" t="s">
        <v>76</v>
      </c>
      <c r="C514" s="73" t="s">
        <v>215</v>
      </c>
      <c r="D514" s="72">
        <v>3244</v>
      </c>
      <c r="E514" s="68" t="s">
        <v>39</v>
      </c>
      <c r="F514" s="75" t="s">
        <v>526</v>
      </c>
      <c r="G514" s="84">
        <v>30000</v>
      </c>
      <c r="H514" s="81"/>
    </row>
    <row r="515" spans="1:8" hidden="1" x14ac:dyDescent="0.3">
      <c r="A515" s="72">
        <v>5139</v>
      </c>
      <c r="B515" s="76" t="s">
        <v>114</v>
      </c>
      <c r="C515" s="68" t="s">
        <v>705</v>
      </c>
      <c r="D515" s="72">
        <v>502</v>
      </c>
      <c r="E515" s="68" t="s">
        <v>494</v>
      </c>
      <c r="F515" s="75"/>
      <c r="G515" s="84">
        <v>30000</v>
      </c>
      <c r="H515" s="81"/>
    </row>
    <row r="516" spans="1:8" hidden="1" x14ac:dyDescent="0.3">
      <c r="A516" s="72">
        <v>5154</v>
      </c>
      <c r="B516" s="76" t="s">
        <v>708</v>
      </c>
      <c r="C516" s="68" t="s">
        <v>707</v>
      </c>
      <c r="D516" s="72">
        <v>4786</v>
      </c>
      <c r="E516" s="68" t="s">
        <v>882</v>
      </c>
      <c r="F516" s="75" t="s">
        <v>871</v>
      </c>
      <c r="G516" s="84">
        <v>27000</v>
      </c>
      <c r="H516" s="81"/>
    </row>
    <row r="517" spans="1:8" hidden="1" x14ac:dyDescent="0.3">
      <c r="A517" s="72">
        <v>5319</v>
      </c>
      <c r="B517" s="76" t="s">
        <v>546</v>
      </c>
      <c r="C517" s="68" t="s">
        <v>1130</v>
      </c>
      <c r="D517" s="72">
        <v>3544</v>
      </c>
      <c r="E517" s="68" t="s">
        <v>1165</v>
      </c>
      <c r="F517" s="87"/>
      <c r="G517" s="84">
        <v>25000</v>
      </c>
      <c r="H517" s="81"/>
    </row>
    <row r="518" spans="1:8" x14ac:dyDescent="0.3">
      <c r="A518" s="72">
        <v>5171</v>
      </c>
      <c r="B518" s="76" t="s">
        <v>114</v>
      </c>
      <c r="C518" s="68" t="s">
        <v>705</v>
      </c>
      <c r="D518" s="72">
        <v>513</v>
      </c>
      <c r="E518" s="69" t="s">
        <v>1070</v>
      </c>
      <c r="F518" s="75" t="s">
        <v>1072</v>
      </c>
      <c r="G518" s="84">
        <v>25000</v>
      </c>
      <c r="H518" s="81"/>
    </row>
    <row r="519" spans="1:8" ht="26.4" hidden="1" x14ac:dyDescent="0.3">
      <c r="A519" s="72">
        <v>5169</v>
      </c>
      <c r="B519" s="76" t="s">
        <v>708</v>
      </c>
      <c r="C519" s="68" t="s">
        <v>769</v>
      </c>
      <c r="D519" s="72">
        <v>3881</v>
      </c>
      <c r="E519" s="69" t="s">
        <v>456</v>
      </c>
      <c r="F519" s="75" t="s">
        <v>1055</v>
      </c>
      <c r="G519" s="84">
        <v>25000</v>
      </c>
      <c r="H519" s="81"/>
    </row>
    <row r="520" spans="1:8" hidden="1" x14ac:dyDescent="0.3">
      <c r="A520" s="72">
        <v>5163</v>
      </c>
      <c r="B520" s="76" t="s">
        <v>762</v>
      </c>
      <c r="C520" s="68" t="s">
        <v>922</v>
      </c>
      <c r="D520" s="72">
        <v>574</v>
      </c>
      <c r="E520" s="68" t="s">
        <v>917</v>
      </c>
      <c r="F520" s="75" t="s">
        <v>921</v>
      </c>
      <c r="G520" s="84">
        <v>25000</v>
      </c>
      <c r="H520" s="81"/>
    </row>
    <row r="521" spans="1:8" hidden="1" x14ac:dyDescent="0.3">
      <c r="A521" s="72">
        <v>5139</v>
      </c>
      <c r="B521" s="76" t="s">
        <v>111</v>
      </c>
      <c r="C521" s="68" t="s">
        <v>834</v>
      </c>
      <c r="D521" s="72">
        <v>3028</v>
      </c>
      <c r="E521" s="69" t="s">
        <v>494</v>
      </c>
      <c r="F521" s="75" t="s">
        <v>833</v>
      </c>
      <c r="G521" s="84">
        <v>25000</v>
      </c>
      <c r="H521" s="81"/>
    </row>
    <row r="522" spans="1:8" hidden="1" x14ac:dyDescent="0.3">
      <c r="A522" s="72">
        <v>1361</v>
      </c>
      <c r="B522" s="76" t="s">
        <v>546</v>
      </c>
      <c r="C522" s="73" t="s">
        <v>22</v>
      </c>
      <c r="D522" s="72">
        <v>1437</v>
      </c>
      <c r="E522" s="69" t="s">
        <v>583</v>
      </c>
      <c r="F522" s="75" t="s">
        <v>565</v>
      </c>
      <c r="G522" s="84">
        <v>24000</v>
      </c>
      <c r="H522" s="81"/>
    </row>
    <row r="523" spans="1:8" ht="26.4" hidden="1" x14ac:dyDescent="0.25">
      <c r="A523" s="72">
        <v>5169</v>
      </c>
      <c r="B523" s="76" t="s">
        <v>718</v>
      </c>
      <c r="C523" s="73" t="s">
        <v>723</v>
      </c>
      <c r="D523" s="72">
        <v>3707</v>
      </c>
      <c r="E523" s="69" t="s">
        <v>1029</v>
      </c>
      <c r="F523" s="71" t="s">
        <v>1049</v>
      </c>
      <c r="G523" s="93">
        <v>23000</v>
      </c>
      <c r="H523" s="81"/>
    </row>
    <row r="524" spans="1:8" hidden="1" x14ac:dyDescent="0.25">
      <c r="A524" s="72">
        <v>5169</v>
      </c>
      <c r="B524" s="76" t="s">
        <v>839</v>
      </c>
      <c r="C524" s="69" t="s">
        <v>841</v>
      </c>
      <c r="D524" s="72">
        <v>3182</v>
      </c>
      <c r="E524" s="68" t="s">
        <v>456</v>
      </c>
      <c r="F524" s="75" t="s">
        <v>1013</v>
      </c>
      <c r="G524" s="93">
        <v>22000</v>
      </c>
      <c r="H524" s="81"/>
    </row>
    <row r="525" spans="1:8" hidden="1" x14ac:dyDescent="0.3">
      <c r="A525" s="72">
        <v>5162</v>
      </c>
      <c r="B525" s="76" t="s">
        <v>114</v>
      </c>
      <c r="C525" s="68" t="s">
        <v>705</v>
      </c>
      <c r="D525" s="72">
        <v>508</v>
      </c>
      <c r="E525" s="68" t="s">
        <v>908</v>
      </c>
      <c r="F525" s="88" t="s">
        <v>911</v>
      </c>
      <c r="G525" s="84">
        <v>22000</v>
      </c>
      <c r="H525" s="81"/>
    </row>
    <row r="526" spans="1:8" hidden="1" x14ac:dyDescent="0.3">
      <c r="A526" s="72">
        <v>5038</v>
      </c>
      <c r="B526" s="76" t="s">
        <v>703</v>
      </c>
      <c r="C526" s="69" t="s">
        <v>727</v>
      </c>
      <c r="D526" s="72">
        <v>216</v>
      </c>
      <c r="E526" s="68" t="s">
        <v>748</v>
      </c>
      <c r="F526" s="75" t="s">
        <v>749</v>
      </c>
      <c r="G526" s="84">
        <v>20500</v>
      </c>
      <c r="H526" s="81"/>
    </row>
    <row r="527" spans="1:8" hidden="1" x14ac:dyDescent="0.3">
      <c r="A527" s="72">
        <v>5424</v>
      </c>
      <c r="B527" s="76" t="s">
        <v>703</v>
      </c>
      <c r="C527" s="68" t="s">
        <v>713</v>
      </c>
      <c r="D527" s="72">
        <v>1804</v>
      </c>
      <c r="E527" s="68" t="s">
        <v>1249</v>
      </c>
      <c r="F527" s="75" t="s">
        <v>1248</v>
      </c>
      <c r="G527" s="84">
        <v>20000</v>
      </c>
      <c r="H527" s="81"/>
    </row>
    <row r="528" spans="1:8" hidden="1" x14ac:dyDescent="0.3">
      <c r="A528" s="72">
        <v>5424</v>
      </c>
      <c r="B528" s="76" t="s">
        <v>114</v>
      </c>
      <c r="C528" s="68" t="s">
        <v>705</v>
      </c>
      <c r="D528" s="72">
        <v>1686</v>
      </c>
      <c r="E528" s="68" t="s">
        <v>1245</v>
      </c>
      <c r="F528" s="75"/>
      <c r="G528" s="84">
        <v>20000</v>
      </c>
      <c r="H528" s="81"/>
    </row>
    <row r="529" spans="1:8" hidden="1" x14ac:dyDescent="0.3">
      <c r="A529" s="72">
        <v>5194</v>
      </c>
      <c r="B529" s="76" t="s">
        <v>762</v>
      </c>
      <c r="C529" s="68" t="s">
        <v>922</v>
      </c>
      <c r="D529" s="72">
        <v>578</v>
      </c>
      <c r="E529" s="68" t="s">
        <v>1151</v>
      </c>
      <c r="F529" s="75" t="s">
        <v>1150</v>
      </c>
      <c r="G529" s="84">
        <v>20000</v>
      </c>
      <c r="H529" s="81"/>
    </row>
    <row r="530" spans="1:8" hidden="1" x14ac:dyDescent="0.25">
      <c r="A530" s="72">
        <v>5169</v>
      </c>
      <c r="B530" s="76" t="s">
        <v>779</v>
      </c>
      <c r="C530" s="69" t="s">
        <v>845</v>
      </c>
      <c r="D530" s="72">
        <v>3303</v>
      </c>
      <c r="E530" s="68" t="s">
        <v>467</v>
      </c>
      <c r="F530" s="75" t="s">
        <v>1027</v>
      </c>
      <c r="G530" s="93">
        <v>20000</v>
      </c>
      <c r="H530" s="81"/>
    </row>
    <row r="531" spans="1:8" ht="39.6" hidden="1" x14ac:dyDescent="0.25">
      <c r="A531" s="72">
        <v>5169</v>
      </c>
      <c r="B531" s="76" t="s">
        <v>818</v>
      </c>
      <c r="C531" s="73" t="s">
        <v>817</v>
      </c>
      <c r="D531" s="72">
        <v>317</v>
      </c>
      <c r="E531" s="73" t="s">
        <v>988</v>
      </c>
      <c r="F531" s="75" t="s">
        <v>987</v>
      </c>
      <c r="G531" s="93">
        <v>20000</v>
      </c>
      <c r="H531" s="81"/>
    </row>
    <row r="532" spans="1:8" hidden="1" x14ac:dyDescent="0.3">
      <c r="A532" s="72">
        <v>5161</v>
      </c>
      <c r="B532" s="76" t="s">
        <v>114</v>
      </c>
      <c r="C532" s="68" t="s">
        <v>705</v>
      </c>
      <c r="D532" s="72">
        <v>507</v>
      </c>
      <c r="E532" s="68" t="s">
        <v>902</v>
      </c>
      <c r="F532" s="75" t="s">
        <v>904</v>
      </c>
      <c r="G532" s="84">
        <v>20000</v>
      </c>
      <c r="H532" s="81"/>
    </row>
    <row r="533" spans="1:8" hidden="1" x14ac:dyDescent="0.3">
      <c r="A533" s="72">
        <v>5161</v>
      </c>
      <c r="B533" s="76" t="s">
        <v>135</v>
      </c>
      <c r="C533" s="68" t="s">
        <v>700</v>
      </c>
      <c r="D533" s="72">
        <v>82</v>
      </c>
      <c r="E533" s="68" t="s">
        <v>902</v>
      </c>
      <c r="F533" s="75"/>
      <c r="G533" s="84">
        <v>20000</v>
      </c>
      <c r="H533" s="81"/>
    </row>
    <row r="534" spans="1:8" hidden="1" x14ac:dyDescent="0.3">
      <c r="A534" s="72">
        <v>5151</v>
      </c>
      <c r="B534" s="76" t="s">
        <v>596</v>
      </c>
      <c r="C534" s="69" t="s">
        <v>869</v>
      </c>
      <c r="D534" s="72">
        <v>3293</v>
      </c>
      <c r="E534" s="68" t="s">
        <v>523</v>
      </c>
      <c r="F534" s="75" t="s">
        <v>868</v>
      </c>
      <c r="G534" s="84">
        <v>20000</v>
      </c>
      <c r="H534" s="81"/>
    </row>
    <row r="535" spans="1:8" hidden="1" x14ac:dyDescent="0.3">
      <c r="A535" s="72">
        <v>5139</v>
      </c>
      <c r="B535" s="76" t="s">
        <v>762</v>
      </c>
      <c r="C535" s="68" t="s">
        <v>761</v>
      </c>
      <c r="D535" s="72">
        <v>2504</v>
      </c>
      <c r="E535" s="68" t="s">
        <v>494</v>
      </c>
      <c r="F535" s="75" t="s">
        <v>832</v>
      </c>
      <c r="G535" s="84">
        <v>20000</v>
      </c>
      <c r="H535" s="81"/>
    </row>
    <row r="536" spans="1:8" hidden="1" x14ac:dyDescent="0.25">
      <c r="A536" s="97">
        <v>5139</v>
      </c>
      <c r="B536" s="76" t="s">
        <v>76</v>
      </c>
      <c r="C536" s="86" t="s">
        <v>215</v>
      </c>
      <c r="D536" s="97">
        <v>1481</v>
      </c>
      <c r="E536" s="96" t="s">
        <v>494</v>
      </c>
      <c r="F536" s="75" t="s">
        <v>527</v>
      </c>
      <c r="G536" s="93">
        <v>20000</v>
      </c>
      <c r="H536" s="81"/>
    </row>
    <row r="537" spans="1:8" hidden="1" x14ac:dyDescent="0.3">
      <c r="A537" s="72">
        <v>5139</v>
      </c>
      <c r="B537" s="76" t="s">
        <v>762</v>
      </c>
      <c r="C537" s="68" t="s">
        <v>826</v>
      </c>
      <c r="D537" s="72">
        <v>1285</v>
      </c>
      <c r="E537" s="68" t="s">
        <v>494</v>
      </c>
      <c r="F537" s="75" t="s">
        <v>825</v>
      </c>
      <c r="G537" s="84">
        <v>20000</v>
      </c>
      <c r="H537" s="81"/>
    </row>
    <row r="538" spans="1:8" hidden="1" x14ac:dyDescent="0.3">
      <c r="A538" s="72">
        <v>5137</v>
      </c>
      <c r="B538" s="76" t="s">
        <v>69</v>
      </c>
      <c r="C538" s="68" t="s">
        <v>165</v>
      </c>
      <c r="D538" s="72">
        <v>3239</v>
      </c>
      <c r="E538" s="68" t="s">
        <v>802</v>
      </c>
      <c r="F538" s="75" t="s">
        <v>801</v>
      </c>
      <c r="G538" s="94">
        <v>20000</v>
      </c>
      <c r="H538" s="81"/>
    </row>
    <row r="539" spans="1:8" hidden="1" x14ac:dyDescent="0.3">
      <c r="A539" s="72">
        <v>5137</v>
      </c>
      <c r="B539" s="76" t="s">
        <v>114</v>
      </c>
      <c r="C539" s="68" t="s">
        <v>705</v>
      </c>
      <c r="D539" s="72">
        <v>501</v>
      </c>
      <c r="E539" s="68" t="s">
        <v>799</v>
      </c>
      <c r="F539" s="75"/>
      <c r="G539" s="84">
        <v>20000</v>
      </c>
      <c r="H539" s="81"/>
    </row>
    <row r="540" spans="1:8" hidden="1" x14ac:dyDescent="0.3">
      <c r="A540" s="72">
        <v>5131</v>
      </c>
      <c r="B540" s="76" t="s">
        <v>135</v>
      </c>
      <c r="C540" s="68" t="s">
        <v>700</v>
      </c>
      <c r="D540" s="72">
        <v>74</v>
      </c>
      <c r="E540" s="68" t="s">
        <v>774</v>
      </c>
      <c r="F540" s="75" t="s">
        <v>773</v>
      </c>
      <c r="G540" s="84">
        <v>20000</v>
      </c>
      <c r="H540" s="81"/>
    </row>
    <row r="541" spans="1:8" hidden="1" x14ac:dyDescent="0.3">
      <c r="A541" s="72">
        <v>5041</v>
      </c>
      <c r="B541" s="76" t="s">
        <v>708</v>
      </c>
      <c r="C541" s="68" t="s">
        <v>769</v>
      </c>
      <c r="D541" s="72">
        <v>3939</v>
      </c>
      <c r="E541" s="69" t="s">
        <v>754</v>
      </c>
      <c r="F541" s="75" t="s">
        <v>753</v>
      </c>
      <c r="G541" s="84">
        <v>20000</v>
      </c>
      <c r="H541" s="81"/>
    </row>
    <row r="542" spans="1:8" hidden="1" x14ac:dyDescent="0.3">
      <c r="A542" s="72">
        <v>5029</v>
      </c>
      <c r="B542" s="76" t="s">
        <v>703</v>
      </c>
      <c r="C542" s="68" t="s">
        <v>713</v>
      </c>
      <c r="D542" s="72">
        <v>3644</v>
      </c>
      <c r="E542" s="68" t="s">
        <v>731</v>
      </c>
      <c r="F542" s="75" t="s">
        <v>730</v>
      </c>
      <c r="G542" s="84">
        <v>20000</v>
      </c>
      <c r="H542" s="81"/>
    </row>
    <row r="543" spans="1:8" hidden="1" x14ac:dyDescent="0.3">
      <c r="A543" s="72">
        <v>2212</v>
      </c>
      <c r="B543" s="76" t="s">
        <v>546</v>
      </c>
      <c r="C543" s="69" t="s">
        <v>23</v>
      </c>
      <c r="D543" s="72">
        <v>1856</v>
      </c>
      <c r="E543" s="68" t="s">
        <v>669</v>
      </c>
      <c r="F543" s="75" t="s">
        <v>658</v>
      </c>
      <c r="G543" s="84">
        <v>20000</v>
      </c>
      <c r="H543" s="81"/>
    </row>
    <row r="544" spans="1:8" hidden="1" x14ac:dyDescent="0.3">
      <c r="A544" s="72">
        <v>2212</v>
      </c>
      <c r="B544" s="76" t="s">
        <v>546</v>
      </c>
      <c r="C544" s="69" t="s">
        <v>23</v>
      </c>
      <c r="D544" s="72">
        <v>1849</v>
      </c>
      <c r="E544" s="68" t="s">
        <v>663</v>
      </c>
      <c r="F544" s="75" t="s">
        <v>658</v>
      </c>
      <c r="G544" s="84">
        <v>20000</v>
      </c>
      <c r="H544" s="81"/>
    </row>
    <row r="545" spans="1:8" hidden="1" x14ac:dyDescent="0.3">
      <c r="A545" s="72">
        <v>2212</v>
      </c>
      <c r="B545" s="76" t="s">
        <v>546</v>
      </c>
      <c r="C545" s="73" t="s">
        <v>23</v>
      </c>
      <c r="D545" s="72">
        <v>63</v>
      </c>
      <c r="E545" s="69" t="s">
        <v>659</v>
      </c>
      <c r="F545" s="75" t="s">
        <v>658</v>
      </c>
      <c r="G545" s="84">
        <v>20000</v>
      </c>
      <c r="H545" s="81"/>
    </row>
    <row r="546" spans="1:8" hidden="1" x14ac:dyDescent="0.3">
      <c r="A546" s="72">
        <v>2132</v>
      </c>
      <c r="B546" s="76" t="s">
        <v>596</v>
      </c>
      <c r="C546" s="68" t="s">
        <v>485</v>
      </c>
      <c r="D546" s="72">
        <v>3384</v>
      </c>
      <c r="E546" s="68" t="s">
        <v>648</v>
      </c>
      <c r="F546" s="60" t="s">
        <v>647</v>
      </c>
      <c r="G546" s="84">
        <v>20000</v>
      </c>
      <c r="H546" s="81"/>
    </row>
    <row r="547" spans="1:8" hidden="1" x14ac:dyDescent="0.3">
      <c r="A547" s="72">
        <v>5179</v>
      </c>
      <c r="B547" s="76" t="s">
        <v>708</v>
      </c>
      <c r="C547" s="68" t="s">
        <v>707</v>
      </c>
      <c r="D547" s="72">
        <v>4776</v>
      </c>
      <c r="E547" s="68" t="s">
        <v>1138</v>
      </c>
      <c r="F547" s="75" t="s">
        <v>1137</v>
      </c>
      <c r="G547" s="84">
        <v>18500</v>
      </c>
      <c r="H547" s="81"/>
    </row>
    <row r="548" spans="1:8" hidden="1" x14ac:dyDescent="0.25">
      <c r="A548" s="72">
        <v>5173</v>
      </c>
      <c r="B548" s="76" t="s">
        <v>839</v>
      </c>
      <c r="C548" s="69" t="s">
        <v>841</v>
      </c>
      <c r="D548" s="72">
        <v>3927</v>
      </c>
      <c r="E548" s="68" t="s">
        <v>1102</v>
      </c>
      <c r="F548" s="75" t="s">
        <v>1101</v>
      </c>
      <c r="G548" s="93">
        <v>18000</v>
      </c>
      <c r="H548" s="81"/>
    </row>
    <row r="549" spans="1:8" ht="52.8" hidden="1" x14ac:dyDescent="0.25">
      <c r="A549" s="72">
        <v>5138</v>
      </c>
      <c r="B549" s="76" t="s">
        <v>718</v>
      </c>
      <c r="C549" s="86" t="s">
        <v>806</v>
      </c>
      <c r="D549" s="72">
        <v>154</v>
      </c>
      <c r="E549" s="68" t="s">
        <v>805</v>
      </c>
      <c r="F549" s="75" t="s">
        <v>804</v>
      </c>
      <c r="G549" s="93">
        <v>18000</v>
      </c>
      <c r="H549" s="81"/>
    </row>
    <row r="550" spans="1:8" hidden="1" x14ac:dyDescent="0.3">
      <c r="A550" s="72">
        <v>5151</v>
      </c>
      <c r="B550" s="76" t="s">
        <v>596</v>
      </c>
      <c r="C550" s="69" t="s">
        <v>866</v>
      </c>
      <c r="D550" s="72">
        <v>3267</v>
      </c>
      <c r="E550" s="68" t="s">
        <v>523</v>
      </c>
      <c r="F550" s="75" t="s">
        <v>864</v>
      </c>
      <c r="G550" s="84">
        <v>17000</v>
      </c>
      <c r="H550" s="81"/>
    </row>
    <row r="551" spans="1:8" hidden="1" x14ac:dyDescent="0.3">
      <c r="A551" s="72">
        <v>5162</v>
      </c>
      <c r="B551" s="76" t="s">
        <v>596</v>
      </c>
      <c r="C551" s="69" t="s">
        <v>127</v>
      </c>
      <c r="D551" s="72">
        <v>3283</v>
      </c>
      <c r="E551" s="68" t="s">
        <v>908</v>
      </c>
      <c r="F551" s="75" t="s">
        <v>914</v>
      </c>
      <c r="G551" s="84">
        <v>16500</v>
      </c>
      <c r="H551" s="81"/>
    </row>
    <row r="552" spans="1:8" hidden="1" x14ac:dyDescent="0.3">
      <c r="A552" s="72">
        <v>5038</v>
      </c>
      <c r="B552" s="76" t="s">
        <v>114</v>
      </c>
      <c r="C552" s="68" t="s">
        <v>705</v>
      </c>
      <c r="D552" s="72">
        <v>498</v>
      </c>
      <c r="E552" s="68" t="s">
        <v>751</v>
      </c>
      <c r="F552" s="75" t="s">
        <v>750</v>
      </c>
      <c r="G552" s="84">
        <v>16500</v>
      </c>
      <c r="H552" s="81"/>
    </row>
    <row r="553" spans="1:8" hidden="1" x14ac:dyDescent="0.3">
      <c r="A553" s="72">
        <v>5041</v>
      </c>
      <c r="B553" s="76" t="s">
        <v>708</v>
      </c>
      <c r="C553" s="73" t="s">
        <v>763</v>
      </c>
      <c r="D553" s="72">
        <v>3764</v>
      </c>
      <c r="E553" s="69" t="s">
        <v>754</v>
      </c>
      <c r="F553" s="75" t="s">
        <v>753</v>
      </c>
      <c r="G553" s="84">
        <v>16000</v>
      </c>
      <c r="H553" s="81"/>
    </row>
    <row r="554" spans="1:8" hidden="1" x14ac:dyDescent="0.3">
      <c r="A554" s="72">
        <v>1361</v>
      </c>
      <c r="B554" s="76" t="s">
        <v>546</v>
      </c>
      <c r="C554" s="73" t="s">
        <v>22</v>
      </c>
      <c r="D554" s="72">
        <v>854</v>
      </c>
      <c r="E554" s="68" t="s">
        <v>576</v>
      </c>
      <c r="F554" s="75" t="s">
        <v>573</v>
      </c>
      <c r="G554" s="84">
        <v>16000</v>
      </c>
      <c r="H554" s="81"/>
    </row>
    <row r="555" spans="1:8" hidden="1" x14ac:dyDescent="0.3">
      <c r="A555" s="72">
        <v>5169</v>
      </c>
      <c r="B555" s="76" t="s">
        <v>762</v>
      </c>
      <c r="C555" s="68" t="s">
        <v>826</v>
      </c>
      <c r="D555" s="72">
        <v>2721</v>
      </c>
      <c r="E555" s="68" t="s">
        <v>467</v>
      </c>
      <c r="F555" s="75" t="s">
        <v>1005</v>
      </c>
      <c r="G555" s="84">
        <v>15000</v>
      </c>
      <c r="H555" s="81"/>
    </row>
    <row r="556" spans="1:8" ht="26.4" hidden="1" x14ac:dyDescent="0.25">
      <c r="A556" s="72">
        <v>5169</v>
      </c>
      <c r="B556" s="76" t="s">
        <v>718</v>
      </c>
      <c r="C556" s="69" t="s">
        <v>821</v>
      </c>
      <c r="D556" s="72">
        <v>341</v>
      </c>
      <c r="E556" s="68" t="s">
        <v>993</v>
      </c>
      <c r="F556" s="75" t="s">
        <v>992</v>
      </c>
      <c r="G556" s="93">
        <v>15000</v>
      </c>
      <c r="H556" s="81"/>
    </row>
    <row r="557" spans="1:8" hidden="1" x14ac:dyDescent="0.3">
      <c r="A557" s="72">
        <v>5156</v>
      </c>
      <c r="B557" s="76" t="s">
        <v>708</v>
      </c>
      <c r="C557" s="68" t="s">
        <v>707</v>
      </c>
      <c r="D557" s="72">
        <v>4774</v>
      </c>
      <c r="E557" s="68" t="s">
        <v>898</v>
      </c>
      <c r="F557" s="75" t="s">
        <v>901</v>
      </c>
      <c r="G557" s="84">
        <v>15000</v>
      </c>
      <c r="H557" s="81"/>
    </row>
    <row r="558" spans="1:8" hidden="1" x14ac:dyDescent="0.3">
      <c r="A558" s="72">
        <v>5151</v>
      </c>
      <c r="B558" s="76" t="s">
        <v>596</v>
      </c>
      <c r="C558" s="69" t="s">
        <v>237</v>
      </c>
      <c r="D558" s="72">
        <v>3503</v>
      </c>
      <c r="E558" s="68" t="s">
        <v>863</v>
      </c>
      <c r="F558" s="75" t="s">
        <v>870</v>
      </c>
      <c r="G558" s="84">
        <v>15000</v>
      </c>
      <c r="H558" s="81"/>
    </row>
    <row r="559" spans="1:8" ht="26.4" hidden="1" x14ac:dyDescent="0.3">
      <c r="A559" s="72">
        <v>5139</v>
      </c>
      <c r="B559" s="76" t="s">
        <v>762</v>
      </c>
      <c r="C559" s="68" t="s">
        <v>761</v>
      </c>
      <c r="D559" s="72">
        <v>542</v>
      </c>
      <c r="E559" s="68" t="s">
        <v>494</v>
      </c>
      <c r="F559" s="75" t="s">
        <v>824</v>
      </c>
      <c r="G559" s="84">
        <v>15000</v>
      </c>
      <c r="H559" s="81"/>
    </row>
    <row r="560" spans="1:8" ht="26.4" hidden="1" x14ac:dyDescent="0.25">
      <c r="A560" s="72">
        <v>5139</v>
      </c>
      <c r="B560" s="76" t="s">
        <v>818</v>
      </c>
      <c r="C560" s="73" t="s">
        <v>817</v>
      </c>
      <c r="D560" s="72">
        <v>314</v>
      </c>
      <c r="E560" s="69" t="s">
        <v>494</v>
      </c>
      <c r="F560" s="88" t="s">
        <v>816</v>
      </c>
      <c r="G560" s="93">
        <v>15000</v>
      </c>
      <c r="H560" s="81"/>
    </row>
    <row r="561" spans="1:8" hidden="1" x14ac:dyDescent="0.3">
      <c r="A561" s="72">
        <v>6121</v>
      </c>
      <c r="B561" s="76" t="s">
        <v>111</v>
      </c>
      <c r="C561" s="68" t="s">
        <v>1320</v>
      </c>
      <c r="D561" s="72">
        <v>4471</v>
      </c>
      <c r="E561" s="68" t="s">
        <v>1328</v>
      </c>
      <c r="F561" s="75" t="s">
        <v>1327</v>
      </c>
      <c r="G561" s="84">
        <v>10000</v>
      </c>
      <c r="H561" s="81"/>
    </row>
    <row r="562" spans="1:8" hidden="1" x14ac:dyDescent="0.3">
      <c r="A562" s="72">
        <v>5179</v>
      </c>
      <c r="B562" s="76" t="s">
        <v>546</v>
      </c>
      <c r="C562" s="68" t="s">
        <v>1130</v>
      </c>
      <c r="D562" s="72">
        <v>3068</v>
      </c>
      <c r="E562" s="68" t="s">
        <v>1131</v>
      </c>
      <c r="F562" s="75" t="s">
        <v>1128</v>
      </c>
      <c r="G562" s="84">
        <v>10000</v>
      </c>
      <c r="H562" s="81"/>
    </row>
    <row r="563" spans="1:8" hidden="1" x14ac:dyDescent="0.3">
      <c r="A563" s="72">
        <v>5176</v>
      </c>
      <c r="B563" s="76" t="s">
        <v>708</v>
      </c>
      <c r="C563" s="68" t="s">
        <v>707</v>
      </c>
      <c r="D563" s="72">
        <v>4766</v>
      </c>
      <c r="E563" s="68" t="s">
        <v>965</v>
      </c>
      <c r="F563" s="75" t="s">
        <v>1120</v>
      </c>
      <c r="G563" s="84">
        <v>10000</v>
      </c>
      <c r="H563" s="81"/>
    </row>
    <row r="564" spans="1:8" hidden="1" x14ac:dyDescent="0.3">
      <c r="A564" s="72">
        <v>5173</v>
      </c>
      <c r="B564" s="76" t="s">
        <v>703</v>
      </c>
      <c r="C564" s="68" t="s">
        <v>713</v>
      </c>
      <c r="D564" s="72">
        <v>232</v>
      </c>
      <c r="E564" s="68" t="s">
        <v>1096</v>
      </c>
      <c r="F564" s="75" t="s">
        <v>1099</v>
      </c>
      <c r="G564" s="84">
        <v>10000</v>
      </c>
      <c r="H564" s="81"/>
    </row>
    <row r="565" spans="1:8" hidden="1" x14ac:dyDescent="0.3">
      <c r="A565" s="72">
        <v>5173</v>
      </c>
      <c r="B565" s="76" t="s">
        <v>135</v>
      </c>
      <c r="C565" s="68" t="s">
        <v>700</v>
      </c>
      <c r="D565" s="72">
        <v>89</v>
      </c>
      <c r="E565" s="68" t="s">
        <v>1096</v>
      </c>
      <c r="F565" s="75" t="s">
        <v>1095</v>
      </c>
      <c r="G565" s="84">
        <v>10000</v>
      </c>
      <c r="H565" s="81"/>
    </row>
    <row r="566" spans="1:8" hidden="1" x14ac:dyDescent="0.25">
      <c r="A566" s="72">
        <v>5169</v>
      </c>
      <c r="B566" s="76" t="s">
        <v>779</v>
      </c>
      <c r="C566" s="68" t="s">
        <v>782</v>
      </c>
      <c r="D566" s="72">
        <v>3155</v>
      </c>
      <c r="E566" s="69" t="s">
        <v>456</v>
      </c>
      <c r="F566" s="71" t="s">
        <v>1007</v>
      </c>
      <c r="G566" s="93">
        <v>10000</v>
      </c>
      <c r="H566" s="81"/>
    </row>
    <row r="567" spans="1:8" hidden="1" x14ac:dyDescent="0.25">
      <c r="A567" s="72">
        <v>5169</v>
      </c>
      <c r="B567" s="76" t="s">
        <v>818</v>
      </c>
      <c r="C567" s="68" t="s">
        <v>979</v>
      </c>
      <c r="D567" s="72">
        <v>304</v>
      </c>
      <c r="E567" s="69" t="s">
        <v>978</v>
      </c>
      <c r="F567" s="75" t="s">
        <v>977</v>
      </c>
      <c r="G567" s="93">
        <v>10000</v>
      </c>
      <c r="H567" s="81"/>
    </row>
    <row r="568" spans="1:8" hidden="1" x14ac:dyDescent="0.25">
      <c r="A568" s="72">
        <v>5167</v>
      </c>
      <c r="B568" s="76" t="s">
        <v>779</v>
      </c>
      <c r="C568" s="69" t="s">
        <v>237</v>
      </c>
      <c r="D568" s="72">
        <v>3154</v>
      </c>
      <c r="E568" s="68" t="s">
        <v>963</v>
      </c>
      <c r="F568" s="75" t="s">
        <v>966</v>
      </c>
      <c r="G568" s="93">
        <v>10000</v>
      </c>
      <c r="H568" s="81"/>
    </row>
    <row r="569" spans="1:8" hidden="1" x14ac:dyDescent="0.3">
      <c r="A569" s="72">
        <v>5163</v>
      </c>
      <c r="B569" s="76" t="s">
        <v>708</v>
      </c>
      <c r="C569" s="68" t="s">
        <v>764</v>
      </c>
      <c r="D569" s="72">
        <v>4046</v>
      </c>
      <c r="E569" s="68" t="s">
        <v>917</v>
      </c>
      <c r="F569" s="75" t="s">
        <v>916</v>
      </c>
      <c r="G569" s="84">
        <v>10000</v>
      </c>
      <c r="H569" s="81"/>
    </row>
    <row r="570" spans="1:8" hidden="1" x14ac:dyDescent="0.3">
      <c r="A570" s="72">
        <v>5163</v>
      </c>
      <c r="B570" s="76" t="s">
        <v>708</v>
      </c>
      <c r="C570" s="68" t="s">
        <v>755</v>
      </c>
      <c r="E570" s="68" t="s">
        <v>917</v>
      </c>
      <c r="F570" s="75" t="s">
        <v>916</v>
      </c>
      <c r="G570" s="84">
        <v>10000</v>
      </c>
      <c r="H570" s="81"/>
    </row>
    <row r="571" spans="1:8" hidden="1" x14ac:dyDescent="0.25">
      <c r="A571" s="72">
        <v>5139</v>
      </c>
      <c r="B571" s="76" t="s">
        <v>718</v>
      </c>
      <c r="C571" s="69" t="s">
        <v>821</v>
      </c>
      <c r="D571" s="72">
        <v>401</v>
      </c>
      <c r="E571" s="68" t="s">
        <v>820</v>
      </c>
      <c r="F571" s="75" t="s">
        <v>819</v>
      </c>
      <c r="G571" s="93">
        <v>10000</v>
      </c>
      <c r="H571" s="81"/>
    </row>
    <row r="572" spans="1:8" hidden="1" x14ac:dyDescent="0.3">
      <c r="A572" s="72">
        <v>5139</v>
      </c>
      <c r="B572" s="76" t="s">
        <v>703</v>
      </c>
      <c r="C572" s="68" t="s">
        <v>815</v>
      </c>
      <c r="D572" s="72">
        <v>250</v>
      </c>
      <c r="E572" s="68" t="s">
        <v>494</v>
      </c>
      <c r="F572" s="75" t="s">
        <v>814</v>
      </c>
      <c r="G572" s="84">
        <v>10000</v>
      </c>
      <c r="H572" s="81"/>
    </row>
    <row r="573" spans="1:8" hidden="1" x14ac:dyDescent="0.25">
      <c r="A573" s="72">
        <v>5133</v>
      </c>
      <c r="B573" s="76" t="s">
        <v>779</v>
      </c>
      <c r="C573" s="68" t="s">
        <v>782</v>
      </c>
      <c r="D573" s="72">
        <v>3156</v>
      </c>
      <c r="E573" s="69" t="s">
        <v>781</v>
      </c>
      <c r="F573" s="71" t="s">
        <v>780</v>
      </c>
      <c r="G573" s="93">
        <v>10000</v>
      </c>
      <c r="H573" s="81"/>
    </row>
    <row r="574" spans="1:8" hidden="1" x14ac:dyDescent="0.3">
      <c r="A574" s="72">
        <v>5041</v>
      </c>
      <c r="B574" s="76" t="s">
        <v>708</v>
      </c>
      <c r="C574" s="68" t="s">
        <v>768</v>
      </c>
      <c r="D574" s="72">
        <v>3769</v>
      </c>
      <c r="E574" s="68" t="s">
        <v>754</v>
      </c>
      <c r="F574" s="75" t="s">
        <v>767</v>
      </c>
      <c r="G574" s="84">
        <v>10000</v>
      </c>
      <c r="H574" s="81"/>
    </row>
    <row r="575" spans="1:8" ht="26.4" hidden="1" x14ac:dyDescent="0.3">
      <c r="A575" s="72">
        <v>5041</v>
      </c>
      <c r="B575" s="76" t="s">
        <v>762</v>
      </c>
      <c r="C575" s="68" t="s">
        <v>761</v>
      </c>
      <c r="D575" s="72">
        <v>3381</v>
      </c>
      <c r="E575" s="68" t="s">
        <v>760</v>
      </c>
      <c r="F575" s="75" t="s">
        <v>759</v>
      </c>
      <c r="G575" s="84">
        <v>10000</v>
      </c>
      <c r="H575" s="81"/>
    </row>
    <row r="576" spans="1:8" hidden="1" x14ac:dyDescent="0.3">
      <c r="A576" s="72">
        <v>2324</v>
      </c>
      <c r="B576" s="76" t="s">
        <v>596</v>
      </c>
      <c r="C576" s="68" t="s">
        <v>485</v>
      </c>
      <c r="D576" s="72">
        <v>3591</v>
      </c>
      <c r="E576" s="68" t="s">
        <v>676</v>
      </c>
      <c r="F576" s="87" t="s">
        <v>675</v>
      </c>
      <c r="G576" s="84">
        <v>10000</v>
      </c>
      <c r="H576" s="81"/>
    </row>
    <row r="577" spans="1:8" hidden="1" x14ac:dyDescent="0.3">
      <c r="A577" s="72">
        <v>2112</v>
      </c>
      <c r="B577" s="76" t="s">
        <v>69</v>
      </c>
      <c r="C577" s="68" t="s">
        <v>485</v>
      </c>
      <c r="D577" s="72">
        <v>4616</v>
      </c>
      <c r="E577" s="69" t="s">
        <v>627</v>
      </c>
      <c r="F577" s="75" t="s">
        <v>626</v>
      </c>
      <c r="G577" s="84">
        <v>10000</v>
      </c>
      <c r="H577" s="81"/>
    </row>
    <row r="578" spans="1:8" hidden="1" x14ac:dyDescent="0.3">
      <c r="A578" s="72">
        <v>5163</v>
      </c>
      <c r="B578" s="76" t="s">
        <v>708</v>
      </c>
      <c r="C578" s="69" t="s">
        <v>770</v>
      </c>
      <c r="D578" s="72">
        <v>4461</v>
      </c>
      <c r="E578" s="68" t="s">
        <v>935</v>
      </c>
      <c r="F578" s="75" t="s">
        <v>916</v>
      </c>
      <c r="G578" s="84">
        <v>9000</v>
      </c>
      <c r="H578" s="81"/>
    </row>
    <row r="579" spans="1:8" hidden="1" x14ac:dyDescent="0.3">
      <c r="A579" s="72">
        <v>5131</v>
      </c>
      <c r="B579" s="76" t="s">
        <v>708</v>
      </c>
      <c r="C579" s="68" t="s">
        <v>764</v>
      </c>
      <c r="D579" s="72">
        <v>3996</v>
      </c>
      <c r="E579" s="68" t="s">
        <v>774</v>
      </c>
      <c r="F579" s="75" t="s">
        <v>775</v>
      </c>
      <c r="G579" s="84">
        <v>9000</v>
      </c>
      <c r="H579" s="81"/>
    </row>
    <row r="580" spans="1:8" hidden="1" x14ac:dyDescent="0.3">
      <c r="A580" s="72">
        <v>5038</v>
      </c>
      <c r="B580" s="76" t="s">
        <v>703</v>
      </c>
      <c r="C580" s="68" t="s">
        <v>713</v>
      </c>
      <c r="D580" s="72">
        <v>228</v>
      </c>
      <c r="E580" s="69" t="s">
        <v>748</v>
      </c>
      <c r="F580" s="88" t="s">
        <v>749</v>
      </c>
      <c r="G580" s="84">
        <v>8200</v>
      </c>
      <c r="H580" s="81"/>
    </row>
    <row r="581" spans="1:8" hidden="1" x14ac:dyDescent="0.3">
      <c r="A581" s="72">
        <v>5166</v>
      </c>
      <c r="B581" s="76" t="s">
        <v>114</v>
      </c>
      <c r="C581" s="68" t="s">
        <v>705</v>
      </c>
      <c r="D581" s="72">
        <v>2826</v>
      </c>
      <c r="E581" s="68" t="s">
        <v>952</v>
      </c>
      <c r="F581" s="75"/>
      <c r="G581" s="84">
        <v>8000</v>
      </c>
      <c r="H581" s="81"/>
    </row>
    <row r="582" spans="1:8" hidden="1" x14ac:dyDescent="0.25">
      <c r="A582" s="72">
        <v>5163</v>
      </c>
      <c r="B582" s="76" t="s">
        <v>718</v>
      </c>
      <c r="C582" s="73" t="s">
        <v>934</v>
      </c>
      <c r="D582" s="72">
        <v>4427</v>
      </c>
      <c r="E582" s="69" t="s">
        <v>926</v>
      </c>
      <c r="G582" s="93">
        <v>8000</v>
      </c>
      <c r="H582" s="81"/>
    </row>
    <row r="583" spans="1:8" hidden="1" x14ac:dyDescent="0.25">
      <c r="A583" s="72">
        <v>5163</v>
      </c>
      <c r="B583" s="76" t="s">
        <v>718</v>
      </c>
      <c r="C583" s="73" t="s">
        <v>853</v>
      </c>
      <c r="D583" s="72">
        <v>3701</v>
      </c>
      <c r="E583" s="69" t="s">
        <v>926</v>
      </c>
      <c r="G583" s="93">
        <v>8000</v>
      </c>
      <c r="H583" s="81"/>
    </row>
    <row r="584" spans="1:8" hidden="1" x14ac:dyDescent="0.3">
      <c r="A584" s="72">
        <v>5155</v>
      </c>
      <c r="B584" s="76" t="s">
        <v>596</v>
      </c>
      <c r="C584" s="69" t="s">
        <v>127</v>
      </c>
      <c r="D584" s="72">
        <v>4606</v>
      </c>
      <c r="E584" s="68" t="s">
        <v>894</v>
      </c>
      <c r="F584" s="75" t="s">
        <v>893</v>
      </c>
      <c r="G584" s="84">
        <v>8000</v>
      </c>
      <c r="H584" s="81"/>
    </row>
    <row r="585" spans="1:8" hidden="1" x14ac:dyDescent="0.3">
      <c r="A585" s="72">
        <v>5175</v>
      </c>
      <c r="B585" s="76" t="s">
        <v>708</v>
      </c>
      <c r="C585" s="68" t="s">
        <v>766</v>
      </c>
      <c r="D585" s="72">
        <v>4156</v>
      </c>
      <c r="E585" s="69" t="s">
        <v>1115</v>
      </c>
      <c r="F585" s="88" t="s">
        <v>775</v>
      </c>
      <c r="G585" s="84">
        <v>7000</v>
      </c>
      <c r="H585" s="81"/>
    </row>
    <row r="586" spans="1:8" hidden="1" x14ac:dyDescent="0.3">
      <c r="A586" s="72">
        <v>5156</v>
      </c>
      <c r="B586" s="76" t="s">
        <v>114</v>
      </c>
      <c r="C586" s="68" t="s">
        <v>705</v>
      </c>
      <c r="D586" s="72">
        <v>506</v>
      </c>
      <c r="E586" s="68" t="s">
        <v>899</v>
      </c>
      <c r="F586" s="75"/>
      <c r="G586" s="84">
        <v>7000</v>
      </c>
      <c r="H586" s="81"/>
    </row>
    <row r="587" spans="1:8" hidden="1" x14ac:dyDescent="0.25">
      <c r="A587" s="72">
        <v>5139</v>
      </c>
      <c r="B587" s="76" t="s">
        <v>839</v>
      </c>
      <c r="C587" s="69" t="s">
        <v>841</v>
      </c>
      <c r="D587" s="72">
        <v>3181</v>
      </c>
      <c r="E587" s="68" t="s">
        <v>494</v>
      </c>
      <c r="F587" s="75" t="s">
        <v>840</v>
      </c>
      <c r="G587" s="93">
        <v>7000</v>
      </c>
      <c r="H587" s="81"/>
    </row>
    <row r="588" spans="1:8" hidden="1" x14ac:dyDescent="0.3">
      <c r="A588" s="72">
        <v>5038</v>
      </c>
      <c r="B588" s="76" t="s">
        <v>708</v>
      </c>
      <c r="C588" s="68" t="s">
        <v>707</v>
      </c>
      <c r="D588" s="72">
        <v>4778</v>
      </c>
      <c r="E588" s="68" t="s">
        <v>752</v>
      </c>
      <c r="F588" s="75"/>
      <c r="G588" s="84">
        <v>7000</v>
      </c>
      <c r="H588" s="81"/>
    </row>
    <row r="589" spans="1:8" hidden="1" x14ac:dyDescent="0.3">
      <c r="A589" s="72">
        <v>5167</v>
      </c>
      <c r="B589" s="76" t="s">
        <v>114</v>
      </c>
      <c r="C589" s="68" t="s">
        <v>705</v>
      </c>
      <c r="D589" s="72">
        <v>510</v>
      </c>
      <c r="E589" s="68" t="s">
        <v>963</v>
      </c>
      <c r="F589" s="75"/>
      <c r="G589" s="84">
        <v>6000</v>
      </c>
      <c r="H589" s="81"/>
    </row>
    <row r="590" spans="1:8" hidden="1" x14ac:dyDescent="0.3">
      <c r="A590" s="72">
        <v>5163</v>
      </c>
      <c r="B590" s="76" t="s">
        <v>114</v>
      </c>
      <c r="C590" s="68" t="s">
        <v>705</v>
      </c>
      <c r="D590" s="72">
        <v>509</v>
      </c>
      <c r="E590" s="68" t="s">
        <v>917</v>
      </c>
      <c r="F590" s="75" t="s">
        <v>920</v>
      </c>
      <c r="G590" s="84">
        <v>6000</v>
      </c>
      <c r="H590" s="81"/>
    </row>
    <row r="591" spans="1:8" hidden="1" x14ac:dyDescent="0.3">
      <c r="A591" s="72">
        <v>2329</v>
      </c>
      <c r="B591" s="76" t="s">
        <v>546</v>
      </c>
      <c r="C591" s="73" t="s">
        <v>23</v>
      </c>
      <c r="D591" s="72">
        <v>5</v>
      </c>
      <c r="E591" s="69" t="s">
        <v>678</v>
      </c>
      <c r="F591" s="88" t="s">
        <v>677</v>
      </c>
      <c r="G591" s="84">
        <v>6000</v>
      </c>
      <c r="H591" s="81"/>
    </row>
    <row r="592" spans="1:8" hidden="1" x14ac:dyDescent="0.3">
      <c r="A592" s="72">
        <v>2133</v>
      </c>
      <c r="B592" s="76" t="s">
        <v>596</v>
      </c>
      <c r="C592" s="68" t="s">
        <v>485</v>
      </c>
      <c r="D592" s="72">
        <v>934</v>
      </c>
      <c r="E592" s="68" t="s">
        <v>655</v>
      </c>
      <c r="F592" s="75" t="s">
        <v>654</v>
      </c>
      <c r="G592" s="84">
        <v>5600</v>
      </c>
      <c r="H592" s="81"/>
    </row>
    <row r="593" spans="1:8" hidden="1" x14ac:dyDescent="0.3">
      <c r="A593" s="72">
        <v>6121</v>
      </c>
      <c r="B593" s="76" t="s">
        <v>596</v>
      </c>
      <c r="C593" s="69" t="s">
        <v>940</v>
      </c>
      <c r="D593" s="72">
        <v>4629</v>
      </c>
      <c r="E593" s="68" t="s">
        <v>1330</v>
      </c>
      <c r="F593" s="75" t="s">
        <v>1329</v>
      </c>
      <c r="G593" s="84">
        <v>5000</v>
      </c>
      <c r="H593" s="81"/>
    </row>
    <row r="594" spans="1:8" hidden="1" x14ac:dyDescent="0.3">
      <c r="A594" s="72">
        <v>5362</v>
      </c>
      <c r="B594" s="76" t="s">
        <v>596</v>
      </c>
      <c r="C594" s="69" t="s">
        <v>940</v>
      </c>
      <c r="D594" s="72">
        <v>3219</v>
      </c>
      <c r="E594" s="68" t="s">
        <v>1243</v>
      </c>
      <c r="F594" s="75" t="s">
        <v>1242</v>
      </c>
      <c r="G594" s="84">
        <v>5000</v>
      </c>
      <c r="H594" s="81"/>
    </row>
    <row r="595" spans="1:8" hidden="1" x14ac:dyDescent="0.3">
      <c r="A595" s="72">
        <v>5194</v>
      </c>
      <c r="B595" s="76" t="s">
        <v>762</v>
      </c>
      <c r="C595" s="68" t="s">
        <v>761</v>
      </c>
      <c r="D595" s="72">
        <v>4162</v>
      </c>
      <c r="E595" s="68" t="s">
        <v>1155</v>
      </c>
      <c r="F595" s="75" t="s">
        <v>1154</v>
      </c>
      <c r="G595" s="84">
        <v>5000</v>
      </c>
      <c r="H595" s="81"/>
    </row>
    <row r="596" spans="1:8" hidden="1" x14ac:dyDescent="0.3">
      <c r="A596" s="72">
        <v>5175</v>
      </c>
      <c r="B596" s="76" t="s">
        <v>708</v>
      </c>
      <c r="C596" s="68" t="s">
        <v>707</v>
      </c>
      <c r="D596" s="72">
        <v>4789</v>
      </c>
      <c r="E596" s="68" t="s">
        <v>1119</v>
      </c>
      <c r="F596" s="75" t="s">
        <v>1118</v>
      </c>
      <c r="G596" s="84">
        <v>5000</v>
      </c>
      <c r="H596" s="81"/>
    </row>
    <row r="597" spans="1:8" hidden="1" x14ac:dyDescent="0.3">
      <c r="A597" s="72">
        <v>5175</v>
      </c>
      <c r="B597" s="76" t="s">
        <v>708</v>
      </c>
      <c r="C597" s="73" t="s">
        <v>763</v>
      </c>
      <c r="D597" s="72">
        <v>3720</v>
      </c>
      <c r="E597" s="69" t="s">
        <v>774</v>
      </c>
      <c r="F597" s="75" t="s">
        <v>1111</v>
      </c>
      <c r="G597" s="84">
        <v>5000</v>
      </c>
      <c r="H597" s="81"/>
    </row>
    <row r="598" spans="1:8" hidden="1" x14ac:dyDescent="0.25">
      <c r="A598" s="72">
        <v>5175</v>
      </c>
      <c r="B598" s="76" t="s">
        <v>779</v>
      </c>
      <c r="C598" s="68" t="s">
        <v>843</v>
      </c>
      <c r="D598" s="72">
        <v>3300</v>
      </c>
      <c r="E598" s="69" t="s">
        <v>1105</v>
      </c>
      <c r="F598" s="71" t="s">
        <v>1110</v>
      </c>
      <c r="G598" s="93">
        <v>5000</v>
      </c>
      <c r="H598" s="81"/>
    </row>
    <row r="599" spans="1:8" x14ac:dyDescent="0.25">
      <c r="A599" s="72">
        <v>5171</v>
      </c>
      <c r="B599" s="76" t="s">
        <v>779</v>
      </c>
      <c r="C599" s="68" t="s">
        <v>782</v>
      </c>
      <c r="D599" s="72">
        <v>3158</v>
      </c>
      <c r="E599" s="68" t="s">
        <v>184</v>
      </c>
      <c r="F599" s="75" t="s">
        <v>1074</v>
      </c>
      <c r="G599" s="93">
        <v>5000</v>
      </c>
      <c r="H599" s="81"/>
    </row>
    <row r="600" spans="1:8" hidden="1" x14ac:dyDescent="0.3">
      <c r="A600" s="72">
        <v>5169</v>
      </c>
      <c r="B600" s="76" t="s">
        <v>762</v>
      </c>
      <c r="C600" s="68" t="s">
        <v>829</v>
      </c>
      <c r="D600" s="72">
        <v>119</v>
      </c>
      <c r="E600" s="69" t="s">
        <v>456</v>
      </c>
      <c r="F600" s="88" t="s">
        <v>974</v>
      </c>
      <c r="G600" s="84">
        <v>5000</v>
      </c>
      <c r="H600" s="81"/>
    </row>
    <row r="601" spans="1:8" hidden="1" x14ac:dyDescent="0.3">
      <c r="A601" s="72">
        <v>5161</v>
      </c>
      <c r="B601" s="76" t="s">
        <v>708</v>
      </c>
      <c r="C601" s="68" t="s">
        <v>707</v>
      </c>
      <c r="D601" s="72">
        <v>4770</v>
      </c>
      <c r="E601" s="68" t="s">
        <v>906</v>
      </c>
      <c r="F601" s="75" t="s">
        <v>905</v>
      </c>
      <c r="G601" s="84">
        <v>5000</v>
      </c>
      <c r="H601" s="81"/>
    </row>
    <row r="602" spans="1:8" hidden="1" x14ac:dyDescent="0.3">
      <c r="A602" s="72">
        <v>5151</v>
      </c>
      <c r="B602" s="76" t="s">
        <v>135</v>
      </c>
      <c r="C602" s="68" t="s">
        <v>700</v>
      </c>
      <c r="D602" s="72">
        <v>78</v>
      </c>
      <c r="E602" s="68" t="s">
        <v>860</v>
      </c>
      <c r="F602" s="75"/>
      <c r="G602" s="84">
        <v>5000</v>
      </c>
      <c r="H602" s="81"/>
    </row>
    <row r="603" spans="1:8" ht="26.4" hidden="1" x14ac:dyDescent="0.25">
      <c r="A603" s="72">
        <v>5139</v>
      </c>
      <c r="B603" s="76" t="s">
        <v>718</v>
      </c>
      <c r="C603" s="73" t="s">
        <v>723</v>
      </c>
      <c r="D603" s="72">
        <v>3704</v>
      </c>
      <c r="E603" s="69" t="s">
        <v>494</v>
      </c>
      <c r="F603" s="71" t="s">
        <v>854</v>
      </c>
      <c r="G603" s="93">
        <v>5000</v>
      </c>
      <c r="H603" s="81"/>
    </row>
    <row r="604" spans="1:8" ht="39.6" hidden="1" x14ac:dyDescent="0.25">
      <c r="A604" s="72">
        <v>5139</v>
      </c>
      <c r="B604" s="76" t="s">
        <v>718</v>
      </c>
      <c r="C604" s="73" t="s">
        <v>721</v>
      </c>
      <c r="D604" s="72">
        <v>3433</v>
      </c>
      <c r="E604" s="69" t="s">
        <v>494</v>
      </c>
      <c r="G604" s="93">
        <v>5000</v>
      </c>
      <c r="H604" s="81"/>
    </row>
    <row r="605" spans="1:8" hidden="1" x14ac:dyDescent="0.25">
      <c r="A605" s="72">
        <v>5139</v>
      </c>
      <c r="B605" s="76" t="s">
        <v>779</v>
      </c>
      <c r="C605" s="68" t="s">
        <v>843</v>
      </c>
      <c r="D605" s="72">
        <v>3298</v>
      </c>
      <c r="E605" s="68" t="s">
        <v>823</v>
      </c>
      <c r="F605" s="75" t="s">
        <v>842</v>
      </c>
      <c r="G605" s="93">
        <v>5000</v>
      </c>
      <c r="H605" s="81"/>
    </row>
    <row r="606" spans="1:8" hidden="1" x14ac:dyDescent="0.25">
      <c r="A606" s="72">
        <v>5139</v>
      </c>
      <c r="B606" s="76" t="s">
        <v>779</v>
      </c>
      <c r="C606" s="68" t="s">
        <v>782</v>
      </c>
      <c r="D606" s="72">
        <v>3157</v>
      </c>
      <c r="E606" s="69" t="s">
        <v>494</v>
      </c>
      <c r="F606" s="71" t="s">
        <v>836</v>
      </c>
      <c r="G606" s="93">
        <v>5000</v>
      </c>
      <c r="H606" s="81"/>
    </row>
    <row r="607" spans="1:8" hidden="1" x14ac:dyDescent="0.3">
      <c r="A607" s="72">
        <v>2141</v>
      </c>
      <c r="B607" s="76" t="s">
        <v>546</v>
      </c>
      <c r="C607" s="73" t="s">
        <v>23</v>
      </c>
      <c r="D607" s="89">
        <v>62</v>
      </c>
      <c r="E607" s="73" t="s">
        <v>657</v>
      </c>
      <c r="F607" s="75" t="s">
        <v>656</v>
      </c>
      <c r="G607" s="84">
        <v>5000</v>
      </c>
      <c r="H607" s="81"/>
    </row>
    <row r="608" spans="1:8" hidden="1" x14ac:dyDescent="0.3">
      <c r="A608" s="72">
        <v>5151</v>
      </c>
      <c r="B608" s="76" t="s">
        <v>708</v>
      </c>
      <c r="C608" s="68" t="s">
        <v>707</v>
      </c>
      <c r="D608" s="72">
        <v>4768</v>
      </c>
      <c r="E608" s="68" t="s">
        <v>860</v>
      </c>
      <c r="F608" s="75" t="s">
        <v>871</v>
      </c>
      <c r="G608" s="84">
        <v>4800</v>
      </c>
      <c r="H608" s="81"/>
    </row>
    <row r="609" spans="1:8" hidden="1" x14ac:dyDescent="0.3">
      <c r="A609" s="72">
        <v>5179</v>
      </c>
      <c r="B609" s="76" t="s">
        <v>546</v>
      </c>
      <c r="C609" s="68" t="s">
        <v>1130</v>
      </c>
      <c r="D609" s="72">
        <v>2189</v>
      </c>
      <c r="E609" s="68" t="s">
        <v>1129</v>
      </c>
      <c r="F609" s="75" t="s">
        <v>1128</v>
      </c>
      <c r="G609" s="84">
        <v>4000</v>
      </c>
      <c r="H609" s="81"/>
    </row>
    <row r="610" spans="1:8" hidden="1" x14ac:dyDescent="0.3">
      <c r="A610" s="72">
        <v>5175</v>
      </c>
      <c r="B610" s="76" t="s">
        <v>762</v>
      </c>
      <c r="C610" s="68" t="s">
        <v>761</v>
      </c>
      <c r="D610" s="72">
        <v>3763</v>
      </c>
      <c r="E610" s="68" t="s">
        <v>1113</v>
      </c>
      <c r="F610" s="75" t="s">
        <v>1112</v>
      </c>
      <c r="G610" s="84">
        <v>4000</v>
      </c>
      <c r="H610" s="81"/>
    </row>
    <row r="611" spans="1:8" hidden="1" x14ac:dyDescent="0.3">
      <c r="A611" s="72">
        <v>5151</v>
      </c>
      <c r="B611" s="76" t="s">
        <v>114</v>
      </c>
      <c r="C611" s="68" t="s">
        <v>705</v>
      </c>
      <c r="D611" s="72">
        <v>503</v>
      </c>
      <c r="E611" s="68" t="s">
        <v>860</v>
      </c>
      <c r="F611" s="75" t="s">
        <v>861</v>
      </c>
      <c r="G611" s="84">
        <v>4000</v>
      </c>
      <c r="H611" s="81"/>
    </row>
    <row r="612" spans="1:8" hidden="1" x14ac:dyDescent="0.3">
      <c r="A612" s="72">
        <v>2132</v>
      </c>
      <c r="B612" s="76" t="s">
        <v>596</v>
      </c>
      <c r="C612" s="68" t="s">
        <v>485</v>
      </c>
      <c r="D612" s="72">
        <v>61</v>
      </c>
      <c r="E612" s="68" t="s">
        <v>646</v>
      </c>
      <c r="F612" s="75" t="s">
        <v>645</v>
      </c>
      <c r="G612" s="84">
        <v>4000</v>
      </c>
      <c r="H612" s="81"/>
    </row>
    <row r="613" spans="1:8" hidden="1" x14ac:dyDescent="0.3">
      <c r="A613" s="72">
        <v>2111</v>
      </c>
      <c r="B613" s="76" t="s">
        <v>546</v>
      </c>
      <c r="C613" s="68" t="s">
        <v>23</v>
      </c>
      <c r="D613" s="72">
        <v>3520</v>
      </c>
      <c r="E613" s="69" t="s">
        <v>597</v>
      </c>
      <c r="F613" s="71" t="s">
        <v>591</v>
      </c>
      <c r="G613" s="84">
        <v>4000</v>
      </c>
      <c r="H613" s="81"/>
    </row>
    <row r="614" spans="1:8" hidden="1" x14ac:dyDescent="0.3">
      <c r="A614" s="72">
        <v>1361</v>
      </c>
      <c r="B614" s="76" t="s">
        <v>546</v>
      </c>
      <c r="C614" s="73" t="s">
        <v>22</v>
      </c>
      <c r="D614" s="72">
        <v>853</v>
      </c>
      <c r="E614" s="69" t="s">
        <v>575</v>
      </c>
      <c r="F614" s="75" t="s">
        <v>573</v>
      </c>
      <c r="G614" s="84">
        <v>4000</v>
      </c>
      <c r="H614" s="81"/>
    </row>
    <row r="615" spans="1:8" hidden="1" x14ac:dyDescent="0.3">
      <c r="A615" s="72">
        <v>5173</v>
      </c>
      <c r="B615" s="76" t="s">
        <v>708</v>
      </c>
      <c r="C615" s="68" t="s">
        <v>707</v>
      </c>
      <c r="D615" s="72">
        <v>4788</v>
      </c>
      <c r="E615" s="68" t="s">
        <v>1096</v>
      </c>
      <c r="F615" s="75"/>
      <c r="G615" s="84">
        <v>3000</v>
      </c>
      <c r="H615" s="81"/>
    </row>
    <row r="616" spans="1:8" ht="26.4" hidden="1" x14ac:dyDescent="0.25">
      <c r="A616" s="72">
        <v>5163</v>
      </c>
      <c r="B616" s="76" t="s">
        <v>718</v>
      </c>
      <c r="C616" s="73" t="s">
        <v>723</v>
      </c>
      <c r="D616" s="72">
        <v>3706</v>
      </c>
      <c r="E616" s="69" t="s">
        <v>926</v>
      </c>
      <c r="G616" s="93">
        <v>3000</v>
      </c>
      <c r="H616" s="81"/>
    </row>
    <row r="617" spans="1:8" ht="39.6" hidden="1" x14ac:dyDescent="0.25">
      <c r="A617" s="72">
        <v>5163</v>
      </c>
      <c r="B617" s="76" t="s">
        <v>718</v>
      </c>
      <c r="C617" s="73" t="s">
        <v>721</v>
      </c>
      <c r="D617" s="72">
        <v>3431</v>
      </c>
      <c r="E617" s="69" t="s">
        <v>926</v>
      </c>
      <c r="G617" s="93">
        <v>3000</v>
      </c>
      <c r="H617" s="81"/>
    </row>
    <row r="618" spans="1:8" hidden="1" x14ac:dyDescent="0.3">
      <c r="A618" s="72">
        <v>5139</v>
      </c>
      <c r="B618" s="76" t="s">
        <v>708</v>
      </c>
      <c r="C618" s="68" t="s">
        <v>766</v>
      </c>
      <c r="D618" s="72">
        <v>3725</v>
      </c>
      <c r="E618" s="68" t="s">
        <v>494</v>
      </c>
      <c r="F618" s="75" t="s">
        <v>856</v>
      </c>
      <c r="G618" s="84">
        <v>3000</v>
      </c>
      <c r="H618" s="81"/>
    </row>
    <row r="619" spans="1:8" hidden="1" x14ac:dyDescent="0.3">
      <c r="A619" s="72">
        <v>5136</v>
      </c>
      <c r="B619" s="76" t="s">
        <v>708</v>
      </c>
      <c r="C619" s="68" t="s">
        <v>707</v>
      </c>
      <c r="D619" s="72">
        <v>4785</v>
      </c>
      <c r="E619" s="68" t="s">
        <v>786</v>
      </c>
      <c r="F619" s="75" t="s">
        <v>788</v>
      </c>
      <c r="G619" s="84">
        <v>3000</v>
      </c>
      <c r="H619" s="81"/>
    </row>
    <row r="620" spans="1:8" hidden="1" x14ac:dyDescent="0.3">
      <c r="A620" s="72">
        <v>5136</v>
      </c>
      <c r="B620" s="76" t="s">
        <v>114</v>
      </c>
      <c r="C620" s="68" t="s">
        <v>705</v>
      </c>
      <c r="D620" s="72">
        <v>500</v>
      </c>
      <c r="E620" s="95" t="s">
        <v>787</v>
      </c>
      <c r="F620" s="75"/>
      <c r="G620" s="84">
        <v>3000</v>
      </c>
      <c r="H620" s="81"/>
    </row>
    <row r="621" spans="1:8" hidden="1" x14ac:dyDescent="0.3">
      <c r="A621" s="72">
        <v>5179</v>
      </c>
      <c r="B621" s="76" t="s">
        <v>546</v>
      </c>
      <c r="C621" s="68" t="s">
        <v>1130</v>
      </c>
      <c r="D621" s="72">
        <v>4510</v>
      </c>
      <c r="E621" s="68" t="s">
        <v>1135</v>
      </c>
      <c r="F621" s="75" t="s">
        <v>1128</v>
      </c>
      <c r="G621" s="84">
        <v>2500</v>
      </c>
      <c r="H621" s="81"/>
    </row>
    <row r="622" spans="1:8" hidden="1" x14ac:dyDescent="0.3">
      <c r="A622" s="72">
        <v>5175</v>
      </c>
      <c r="B622" s="76" t="s">
        <v>708</v>
      </c>
      <c r="C622" s="68" t="s">
        <v>757</v>
      </c>
      <c r="E622" s="68" t="s">
        <v>1103</v>
      </c>
      <c r="F622" s="75"/>
      <c r="G622" s="84">
        <v>2500</v>
      </c>
      <c r="H622" s="81"/>
    </row>
    <row r="623" spans="1:8" ht="26.4" hidden="1" x14ac:dyDescent="0.3">
      <c r="A623" s="89">
        <v>5163</v>
      </c>
      <c r="B623" s="76" t="s">
        <v>687</v>
      </c>
      <c r="C623" s="73" t="s">
        <v>933</v>
      </c>
      <c r="D623" s="89">
        <v>4402</v>
      </c>
      <c r="E623" s="73" t="s">
        <v>932</v>
      </c>
      <c r="F623" s="75" t="s">
        <v>923</v>
      </c>
      <c r="G623" s="92">
        <v>2500</v>
      </c>
      <c r="H623" s="81"/>
    </row>
    <row r="624" spans="1:8" ht="26.4" hidden="1" x14ac:dyDescent="0.3">
      <c r="A624" s="89">
        <v>5163</v>
      </c>
      <c r="B624" s="76" t="s">
        <v>684</v>
      </c>
      <c r="C624" s="73" t="s">
        <v>925</v>
      </c>
      <c r="D624" s="89">
        <v>888</v>
      </c>
      <c r="E624" s="73" t="s">
        <v>924</v>
      </c>
      <c r="F624" s="75" t="s">
        <v>923</v>
      </c>
      <c r="G624" s="92">
        <v>2500</v>
      </c>
      <c r="H624" s="81"/>
    </row>
    <row r="625" spans="1:8" hidden="1" x14ac:dyDescent="0.3">
      <c r="A625" s="72">
        <v>5175</v>
      </c>
      <c r="B625" s="76" t="s">
        <v>708</v>
      </c>
      <c r="C625" s="68" t="s">
        <v>769</v>
      </c>
      <c r="D625" s="72">
        <v>3938</v>
      </c>
      <c r="E625" s="68" t="s">
        <v>1103</v>
      </c>
      <c r="F625" s="88" t="s">
        <v>1114</v>
      </c>
      <c r="G625" s="84">
        <v>2000</v>
      </c>
      <c r="H625" s="81"/>
    </row>
    <row r="626" spans="1:8" hidden="1" x14ac:dyDescent="0.3">
      <c r="A626" s="72">
        <v>5173</v>
      </c>
      <c r="B626" s="76" t="s">
        <v>114</v>
      </c>
      <c r="C626" s="68" t="s">
        <v>705</v>
      </c>
      <c r="D626" s="72">
        <v>514</v>
      </c>
      <c r="E626" s="69" t="s">
        <v>1096</v>
      </c>
      <c r="F626" s="88"/>
      <c r="G626" s="84">
        <v>2000</v>
      </c>
      <c r="H626" s="81"/>
    </row>
    <row r="627" spans="1:8" hidden="1" x14ac:dyDescent="0.25">
      <c r="A627" s="72">
        <v>5139</v>
      </c>
      <c r="B627" s="76" t="s">
        <v>718</v>
      </c>
      <c r="C627" s="73" t="s">
        <v>853</v>
      </c>
      <c r="D627" s="72">
        <v>3700</v>
      </c>
      <c r="E627" s="69" t="s">
        <v>852</v>
      </c>
      <c r="G627" s="93">
        <v>2000</v>
      </c>
      <c r="H627" s="81"/>
    </row>
    <row r="628" spans="1:8" hidden="1" x14ac:dyDescent="0.3">
      <c r="A628" s="72">
        <v>1361</v>
      </c>
      <c r="B628" s="76" t="s">
        <v>546</v>
      </c>
      <c r="C628" s="73" t="s">
        <v>22</v>
      </c>
      <c r="D628" s="72">
        <v>2480</v>
      </c>
      <c r="E628" s="87" t="s">
        <v>584</v>
      </c>
      <c r="F628" s="71" t="s">
        <v>577</v>
      </c>
      <c r="G628" s="84">
        <v>2000</v>
      </c>
      <c r="H628" s="81"/>
    </row>
    <row r="629" spans="1:8" ht="26.4" hidden="1" x14ac:dyDescent="0.3">
      <c r="A629" s="72">
        <v>1361</v>
      </c>
      <c r="B629" s="76" t="s">
        <v>546</v>
      </c>
      <c r="C629" s="73" t="s">
        <v>22</v>
      </c>
      <c r="D629" s="72">
        <v>1202</v>
      </c>
      <c r="E629" s="75" t="s">
        <v>582</v>
      </c>
      <c r="F629" s="75" t="s">
        <v>565</v>
      </c>
      <c r="G629" s="84">
        <v>2000</v>
      </c>
      <c r="H629" s="81"/>
    </row>
    <row r="630" spans="1:8" hidden="1" x14ac:dyDescent="0.3">
      <c r="A630" s="89">
        <v>5163</v>
      </c>
      <c r="B630" s="76" t="s">
        <v>442</v>
      </c>
      <c r="C630" s="73" t="s">
        <v>528</v>
      </c>
      <c r="D630" s="89">
        <v>3761</v>
      </c>
      <c r="E630" s="75" t="s">
        <v>528</v>
      </c>
      <c r="F630" s="75" t="s">
        <v>529</v>
      </c>
      <c r="G630" s="90">
        <v>1450</v>
      </c>
      <c r="H630" s="81"/>
    </row>
    <row r="631" spans="1:8" hidden="1" x14ac:dyDescent="0.3">
      <c r="A631" s="72">
        <v>5139</v>
      </c>
      <c r="B631" s="76" t="s">
        <v>708</v>
      </c>
      <c r="C631" s="69" t="s">
        <v>770</v>
      </c>
      <c r="D631" s="72">
        <v>4157</v>
      </c>
      <c r="E631" s="68" t="s">
        <v>494</v>
      </c>
      <c r="F631" s="75" t="s">
        <v>810</v>
      </c>
      <c r="G631" s="84">
        <v>1000</v>
      </c>
      <c r="H631" s="81"/>
    </row>
    <row r="632" spans="1:8" s="61" customFormat="1" ht="14.4" hidden="1" x14ac:dyDescent="0.3">
      <c r="A632" s="72">
        <v>5139</v>
      </c>
      <c r="B632" s="76" t="s">
        <v>708</v>
      </c>
      <c r="C632" s="68" t="s">
        <v>764</v>
      </c>
      <c r="D632" s="72">
        <v>3994</v>
      </c>
      <c r="E632" s="68" t="s">
        <v>823</v>
      </c>
      <c r="F632" s="75" t="s">
        <v>857</v>
      </c>
      <c r="G632" s="84">
        <v>1000</v>
      </c>
      <c r="H632" s="85"/>
    </row>
    <row r="633" spans="1:8" hidden="1" x14ac:dyDescent="0.3">
      <c r="A633" s="72">
        <v>5139</v>
      </c>
      <c r="B633" s="76" t="s">
        <v>708</v>
      </c>
      <c r="C633" s="68" t="s">
        <v>765</v>
      </c>
      <c r="D633" s="72">
        <v>3723</v>
      </c>
      <c r="E633" s="68" t="s">
        <v>494</v>
      </c>
      <c r="F633" s="75" t="s">
        <v>855</v>
      </c>
      <c r="G633" s="84">
        <v>1000</v>
      </c>
      <c r="H633" s="81"/>
    </row>
    <row r="634" spans="1:8" hidden="1" x14ac:dyDescent="0.3">
      <c r="A634" s="72">
        <v>5139</v>
      </c>
      <c r="B634" s="76" t="s">
        <v>114</v>
      </c>
      <c r="C634" s="68" t="s">
        <v>127</v>
      </c>
      <c r="D634" s="72">
        <v>1926</v>
      </c>
      <c r="E634" s="68" t="s">
        <v>494</v>
      </c>
      <c r="F634" s="75" t="s">
        <v>831</v>
      </c>
      <c r="G634" s="84">
        <v>1000</v>
      </c>
      <c r="H634" s="81"/>
    </row>
    <row r="635" spans="1:8" hidden="1" x14ac:dyDescent="0.3">
      <c r="A635" s="72">
        <v>5139</v>
      </c>
      <c r="B635" s="76" t="s">
        <v>708</v>
      </c>
      <c r="C635" s="68" t="s">
        <v>755</v>
      </c>
      <c r="E635" s="68" t="s">
        <v>494</v>
      </c>
      <c r="F635" s="75" t="s">
        <v>810</v>
      </c>
      <c r="G635" s="84">
        <v>1000</v>
      </c>
      <c r="H635" s="81"/>
    </row>
    <row r="636" spans="1:8" ht="52.8" hidden="1" x14ac:dyDescent="0.3">
      <c r="A636" s="72">
        <v>2111</v>
      </c>
      <c r="B636" s="76" t="s">
        <v>546</v>
      </c>
      <c r="C636" s="73" t="s">
        <v>23</v>
      </c>
      <c r="D636" s="72">
        <v>1237</v>
      </c>
      <c r="E636" s="73" t="s">
        <v>593</v>
      </c>
      <c r="F636" s="75" t="s">
        <v>591</v>
      </c>
      <c r="G636" s="84">
        <v>1000</v>
      </c>
      <c r="H636" s="81"/>
    </row>
    <row r="637" spans="1:8" ht="13.8" hidden="1" thickBot="1" x14ac:dyDescent="0.35">
      <c r="A637" s="83">
        <v>6121</v>
      </c>
      <c r="B637" s="77" t="s">
        <v>69</v>
      </c>
      <c r="C637" s="82" t="s">
        <v>70</v>
      </c>
      <c r="D637" s="83"/>
      <c r="E637" s="82" t="s">
        <v>1322</v>
      </c>
      <c r="F637" s="116" t="s">
        <v>1321</v>
      </c>
      <c r="G637" s="117">
        <v>0</v>
      </c>
      <c r="H637" s="81"/>
    </row>
    <row r="638" spans="1:8" hidden="1" x14ac:dyDescent="0.3">
      <c r="A638" s="80">
        <v>5171</v>
      </c>
      <c r="B638" s="76" t="s">
        <v>69</v>
      </c>
      <c r="C638" s="79" t="s">
        <v>165</v>
      </c>
      <c r="D638" s="80">
        <v>4474</v>
      </c>
      <c r="E638" s="79" t="s">
        <v>1086</v>
      </c>
      <c r="F638" s="78" t="s">
        <v>1085</v>
      </c>
      <c r="G638" s="118">
        <v>0</v>
      </c>
    </row>
    <row r="639" spans="1:8" hidden="1" x14ac:dyDescent="0.3">
      <c r="A639" s="72">
        <v>2212</v>
      </c>
      <c r="B639" s="76" t="s">
        <v>546</v>
      </c>
      <c r="C639" s="69" t="s">
        <v>23</v>
      </c>
      <c r="D639" s="72">
        <v>1854</v>
      </c>
      <c r="E639" s="68" t="s">
        <v>668</v>
      </c>
      <c r="F639" s="75" t="s">
        <v>658</v>
      </c>
      <c r="G639" s="69">
        <v>0</v>
      </c>
    </row>
    <row r="640" spans="1:8" ht="13.8" hidden="1" thickBot="1" x14ac:dyDescent="0.35">
      <c r="A640" s="72">
        <v>2212</v>
      </c>
      <c r="B640" s="77" t="s">
        <v>546</v>
      </c>
      <c r="C640" s="68" t="s">
        <v>23</v>
      </c>
      <c r="D640" s="72">
        <v>1850</v>
      </c>
      <c r="E640" s="69" t="s">
        <v>664</v>
      </c>
      <c r="F640" s="71" t="s">
        <v>658</v>
      </c>
      <c r="G640" s="69">
        <v>0</v>
      </c>
    </row>
    <row r="641" spans="1:7" hidden="1" x14ac:dyDescent="0.3">
      <c r="A641" s="72">
        <v>2111</v>
      </c>
      <c r="B641" s="76" t="s">
        <v>596</v>
      </c>
      <c r="C641" s="68" t="s">
        <v>485</v>
      </c>
      <c r="D641" s="72">
        <v>3391</v>
      </c>
      <c r="E641" s="68" t="s">
        <v>595</v>
      </c>
      <c r="F641" s="75"/>
      <c r="G641" s="69">
        <v>0</v>
      </c>
    </row>
  </sheetData>
  <autoFilter ref="A1:G641">
    <filterColumn colId="4">
      <filters>
        <filter val="Dopravní značení - údržba a opravy"/>
        <filter val="Opravy"/>
        <filter val="Opravy a údržba"/>
        <filter val="Opravy a udržování"/>
        <filter val="Opravy a udržování včetně služebního automobilu"/>
        <filter val="Opravy a udžování"/>
        <filter val="Opravy chodníků"/>
        <filter val="Opravy mostů"/>
        <filter val="Souvislé opravy MK"/>
      </filters>
    </filterColumn>
    <sortState ref="A2:G641">
      <sortCondition descending="1" ref="G1:G641"/>
    </sortState>
  </autoFilter>
  <pageMargins left="0.19685039370078741" right="0" top="0.23622047244094491" bottom="0.43307086614173229" header="0.15748031496062992" footer="0.23622047244094491"/>
  <pageSetup paperSize="8" scale="75" orientation="landscape" r:id="rId1"/>
  <headerFooter differentOddEven="1" differentFirst="1">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pane ySplit="1" topLeftCell="A7" activePane="bottomLeft" state="frozen"/>
      <selection pane="bottomLeft" activeCell="F21" sqref="F21"/>
    </sheetView>
  </sheetViews>
  <sheetFormatPr defaultColWidth="22.6640625" defaultRowHeight="14.4" x14ac:dyDescent="0.3"/>
  <cols>
    <col min="1" max="1" width="16" style="278" bestFit="1" customWidth="1"/>
    <col min="2" max="2" width="41.109375" style="278" bestFit="1" customWidth="1"/>
    <col min="3" max="3" width="9.44140625" style="278" customWidth="1"/>
    <col min="4" max="4" width="59.6640625" style="278" customWidth="1"/>
    <col min="5" max="11" width="12.6640625" style="278" customWidth="1"/>
    <col min="12" max="16384" width="22.6640625" style="278"/>
  </cols>
  <sheetData>
    <row r="1" spans="1:10" ht="34.799999999999997" x14ac:dyDescent="0.3">
      <c r="A1" s="123" t="s">
        <v>63</v>
      </c>
      <c r="B1" s="123" t="s">
        <v>64</v>
      </c>
      <c r="C1" s="125" t="s">
        <v>1375</v>
      </c>
      <c r="D1" s="125" t="s">
        <v>68</v>
      </c>
      <c r="E1" s="277">
        <f>VYHLED!H1</f>
        <v>2021</v>
      </c>
      <c r="F1" s="277">
        <f>VYHLED!I1</f>
        <v>2022</v>
      </c>
      <c r="G1" s="277">
        <f>VYHLED!J1</f>
        <v>2023</v>
      </c>
      <c r="H1" s="277">
        <f>VYHLED!K1</f>
        <v>2024</v>
      </c>
      <c r="I1" s="277" t="s">
        <v>1374</v>
      </c>
    </row>
    <row r="2" spans="1:10" x14ac:dyDescent="0.3">
      <c r="A2" s="279" t="s">
        <v>76</v>
      </c>
      <c r="B2" s="134" t="s">
        <v>248</v>
      </c>
      <c r="C2" s="183">
        <v>6121</v>
      </c>
      <c r="D2" s="130" t="s">
        <v>249</v>
      </c>
      <c r="E2" s="280">
        <v>30000000</v>
      </c>
    </row>
    <row r="3" spans="1:10" x14ac:dyDescent="0.3">
      <c r="A3" s="279" t="s">
        <v>76</v>
      </c>
      <c r="B3" s="134" t="s">
        <v>85</v>
      </c>
      <c r="C3" s="183">
        <v>6121</v>
      </c>
      <c r="D3" s="130" t="s">
        <v>86</v>
      </c>
      <c r="E3" s="281"/>
      <c r="F3" s="280">
        <v>35000000</v>
      </c>
      <c r="G3" s="280">
        <v>30000000</v>
      </c>
    </row>
    <row r="4" spans="1:10" x14ac:dyDescent="0.3">
      <c r="A4" s="279" t="s">
        <v>87</v>
      </c>
      <c r="B4" s="130" t="s">
        <v>88</v>
      </c>
      <c r="C4" s="183">
        <v>6120</v>
      </c>
      <c r="D4" s="130" t="s">
        <v>89</v>
      </c>
      <c r="E4" s="281"/>
      <c r="F4" s="281"/>
      <c r="G4" s="281"/>
      <c r="H4" s="281"/>
      <c r="I4" s="280">
        <v>120000000</v>
      </c>
    </row>
    <row r="5" spans="1:10" x14ac:dyDescent="0.3">
      <c r="A5" s="279" t="s">
        <v>76</v>
      </c>
      <c r="B5" s="130" t="s">
        <v>90</v>
      </c>
      <c r="C5" s="183">
        <v>6121</v>
      </c>
      <c r="D5" s="130" t="s">
        <v>91</v>
      </c>
      <c r="E5" s="281"/>
      <c r="F5" s="281"/>
      <c r="G5" s="281"/>
      <c r="H5" s="214"/>
      <c r="I5" s="280">
        <v>80000000</v>
      </c>
    </row>
    <row r="6" spans="1:10" x14ac:dyDescent="0.3">
      <c r="A6" s="279" t="s">
        <v>76</v>
      </c>
      <c r="B6" s="134" t="s">
        <v>95</v>
      </c>
      <c r="C6" s="183"/>
      <c r="D6" s="130" t="s">
        <v>96</v>
      </c>
      <c r="E6" s="281"/>
      <c r="F6" s="280">
        <v>10000000</v>
      </c>
    </row>
    <row r="7" spans="1:10" x14ac:dyDescent="0.3">
      <c r="A7" s="279" t="s">
        <v>76</v>
      </c>
      <c r="B7" s="130" t="s">
        <v>245</v>
      </c>
      <c r="C7" s="183"/>
      <c r="D7" s="130"/>
      <c r="E7" s="281"/>
      <c r="F7" s="281"/>
      <c r="G7" s="281"/>
      <c r="H7" s="281"/>
      <c r="I7" s="281">
        <v>30000000</v>
      </c>
      <c r="J7" s="281"/>
    </row>
    <row r="8" spans="1:10" x14ac:dyDescent="0.3">
      <c r="A8" s="279" t="s">
        <v>76</v>
      </c>
      <c r="B8" s="130" t="s">
        <v>246</v>
      </c>
      <c r="C8" s="183"/>
      <c r="D8" s="130"/>
      <c r="E8" s="281">
        <v>10000000</v>
      </c>
      <c r="F8" s="281"/>
      <c r="G8" s="281"/>
      <c r="H8" s="281"/>
      <c r="I8" s="281"/>
      <c r="J8" s="281"/>
    </row>
    <row r="9" spans="1:10" x14ac:dyDescent="0.3">
      <c r="A9" s="279" t="s">
        <v>76</v>
      </c>
      <c r="B9" s="183" t="s">
        <v>98</v>
      </c>
      <c r="C9" s="183">
        <v>6121</v>
      </c>
      <c r="D9" s="185" t="s">
        <v>99</v>
      </c>
      <c r="E9" s="281">
        <v>200000000</v>
      </c>
      <c r="F9" s="281">
        <v>190000000</v>
      </c>
      <c r="G9" s="281"/>
      <c r="H9" s="281"/>
      <c r="I9" s="281"/>
      <c r="J9" s="281"/>
    </row>
    <row r="10" spans="1:10" x14ac:dyDescent="0.3">
      <c r="A10" s="279" t="s">
        <v>76</v>
      </c>
      <c r="B10" s="183" t="s">
        <v>100</v>
      </c>
      <c r="C10" s="183">
        <v>6121</v>
      </c>
      <c r="D10" s="185" t="s">
        <v>347</v>
      </c>
      <c r="E10" s="281"/>
      <c r="F10" s="281"/>
      <c r="G10" s="281"/>
      <c r="H10" s="281"/>
      <c r="I10" s="281">
        <v>40000000</v>
      </c>
      <c r="J10" s="281"/>
    </row>
    <row r="11" spans="1:10" x14ac:dyDescent="0.3">
      <c r="A11" s="279" t="s">
        <v>259</v>
      </c>
      <c r="B11" s="185" t="s">
        <v>1361</v>
      </c>
      <c r="C11" s="185"/>
      <c r="D11" s="185"/>
      <c r="E11" s="281"/>
      <c r="F11" s="281"/>
      <c r="G11" s="281"/>
      <c r="H11" s="281"/>
      <c r="I11" s="281">
        <v>100000000</v>
      </c>
      <c r="J11" s="281"/>
    </row>
    <row r="12" spans="1:10" x14ac:dyDescent="0.3">
      <c r="A12" s="279" t="s">
        <v>76</v>
      </c>
      <c r="B12" s="134" t="s">
        <v>105</v>
      </c>
      <c r="C12" s="183">
        <v>6121</v>
      </c>
      <c r="D12" s="130" t="s">
        <v>106</v>
      </c>
      <c r="E12" s="281"/>
      <c r="F12" s="281"/>
      <c r="G12" s="281"/>
      <c r="H12" s="281">
        <v>30000000</v>
      </c>
      <c r="I12" s="281"/>
      <c r="J12" s="281"/>
    </row>
    <row r="13" spans="1:10" x14ac:dyDescent="0.3">
      <c r="A13" s="279" t="s">
        <v>76</v>
      </c>
      <c r="B13" s="282" t="s">
        <v>108</v>
      </c>
      <c r="C13" s="183">
        <v>6121</v>
      </c>
      <c r="D13" s="130" t="s">
        <v>109</v>
      </c>
      <c r="E13" s="281">
        <v>15000000</v>
      </c>
      <c r="F13" s="281">
        <v>15000000</v>
      </c>
      <c r="G13" s="281"/>
      <c r="H13" s="281"/>
      <c r="I13" s="281"/>
      <c r="J13" s="281"/>
    </row>
    <row r="14" spans="1:10" ht="39.6" x14ac:dyDescent="0.3">
      <c r="A14" s="279" t="s">
        <v>76</v>
      </c>
      <c r="B14" s="134" t="s">
        <v>112</v>
      </c>
      <c r="C14" s="183">
        <v>6121</v>
      </c>
      <c r="D14" s="130" t="s">
        <v>113</v>
      </c>
      <c r="E14" s="281">
        <v>10000000</v>
      </c>
      <c r="F14" s="281"/>
      <c r="G14" s="281"/>
      <c r="H14" s="281"/>
      <c r="I14" s="281"/>
      <c r="J14" s="281"/>
    </row>
    <row r="15" spans="1:10" x14ac:dyDescent="0.3">
      <c r="A15" s="279" t="s">
        <v>114</v>
      </c>
      <c r="B15" s="134" t="s">
        <v>115</v>
      </c>
      <c r="C15" s="183">
        <v>6121</v>
      </c>
      <c r="D15" s="184" t="s">
        <v>119</v>
      </c>
      <c r="E15" s="281">
        <v>12790000</v>
      </c>
      <c r="F15" s="281"/>
      <c r="G15" s="281"/>
      <c r="H15" s="281"/>
      <c r="I15" s="281"/>
      <c r="J15" s="281"/>
    </row>
    <row r="16" spans="1:10" x14ac:dyDescent="0.3">
      <c r="A16" s="279"/>
      <c r="B16" s="134" t="s">
        <v>362</v>
      </c>
      <c r="C16" s="183"/>
      <c r="D16" s="130"/>
      <c r="E16" s="281"/>
      <c r="F16" s="281"/>
      <c r="G16" s="281"/>
      <c r="H16" s="281"/>
      <c r="I16" s="281">
        <v>60000000</v>
      </c>
      <c r="J16" s="281"/>
    </row>
    <row r="17" spans="1:10" x14ac:dyDescent="0.3">
      <c r="B17" s="134" t="s">
        <v>163</v>
      </c>
      <c r="C17" s="183"/>
      <c r="D17" s="281"/>
      <c r="E17" s="281">
        <v>25000000</v>
      </c>
      <c r="F17" s="281">
        <v>70000000</v>
      </c>
      <c r="G17" s="281"/>
      <c r="H17" s="281"/>
      <c r="I17" s="281"/>
      <c r="J17" s="281"/>
    </row>
    <row r="18" spans="1:10" x14ac:dyDescent="0.3">
      <c r="A18" s="279" t="s">
        <v>76</v>
      </c>
      <c r="B18" s="130" t="s">
        <v>84</v>
      </c>
      <c r="C18" s="183">
        <v>6121</v>
      </c>
      <c r="D18" s="134"/>
      <c r="E18" s="281">
        <v>6000000</v>
      </c>
      <c r="F18" s="281">
        <v>6000000</v>
      </c>
      <c r="G18" s="281">
        <v>6000000</v>
      </c>
      <c r="H18" s="281">
        <v>6000000</v>
      </c>
      <c r="I18" s="281"/>
      <c r="J18" s="281"/>
    </row>
    <row r="19" spans="1:10" x14ac:dyDescent="0.3">
      <c r="A19" s="279" t="s">
        <v>76</v>
      </c>
      <c r="B19" s="134" t="s">
        <v>93</v>
      </c>
      <c r="C19" s="183"/>
      <c r="D19" s="130"/>
      <c r="E19" s="281"/>
      <c r="F19" s="281">
        <v>5000000</v>
      </c>
      <c r="G19" s="281">
        <v>5000000</v>
      </c>
      <c r="H19" s="281"/>
      <c r="I19" s="281"/>
      <c r="J19" s="281"/>
    </row>
    <row r="20" spans="1:10" ht="26.4" x14ac:dyDescent="0.3">
      <c r="A20" s="279" t="s">
        <v>76</v>
      </c>
      <c r="B20" s="134" t="s">
        <v>197</v>
      </c>
      <c r="C20" s="183">
        <v>5171</v>
      </c>
      <c r="D20" s="130" t="s">
        <v>198</v>
      </c>
      <c r="E20" s="281"/>
      <c r="F20" s="281"/>
      <c r="G20" s="281">
        <v>7000000</v>
      </c>
      <c r="H20" s="281">
        <v>7000000</v>
      </c>
      <c r="I20" s="281"/>
      <c r="J20" s="281"/>
    </row>
    <row r="21" spans="1:10" x14ac:dyDescent="0.3">
      <c r="A21" s="279" t="s">
        <v>76</v>
      </c>
      <c r="B21" s="134" t="s">
        <v>197</v>
      </c>
      <c r="C21" s="183">
        <v>5171</v>
      </c>
      <c r="D21" s="130" t="s">
        <v>208</v>
      </c>
      <c r="E21" s="281"/>
      <c r="F21" s="281"/>
      <c r="G21" s="281"/>
      <c r="H21" s="281"/>
      <c r="I21" s="281">
        <v>7000000</v>
      </c>
      <c r="J21" s="281">
        <v>7000000</v>
      </c>
    </row>
    <row r="22" spans="1:10" ht="26.4" x14ac:dyDescent="0.3">
      <c r="A22" s="279" t="s">
        <v>76</v>
      </c>
      <c r="B22" s="134" t="s">
        <v>191</v>
      </c>
      <c r="C22" s="183">
        <v>5171</v>
      </c>
      <c r="D22" s="130" t="s">
        <v>196</v>
      </c>
      <c r="E22" s="281"/>
      <c r="F22" s="281"/>
      <c r="G22" s="281"/>
      <c r="H22" s="281"/>
      <c r="I22" s="281">
        <v>5000000</v>
      </c>
      <c r="J22" s="281">
        <v>5000000</v>
      </c>
    </row>
    <row r="23" spans="1:10" x14ac:dyDescent="0.3">
      <c r="A23" s="279" t="s">
        <v>69</v>
      </c>
      <c r="B23" s="134" t="s">
        <v>165</v>
      </c>
      <c r="C23" s="183">
        <v>5171</v>
      </c>
      <c r="D23" s="130" t="s">
        <v>180</v>
      </c>
      <c r="E23" s="281">
        <v>3000000</v>
      </c>
      <c r="F23" s="281">
        <v>3000000</v>
      </c>
      <c r="G23" s="281">
        <v>3000000</v>
      </c>
      <c r="H23" s="281">
        <v>3000000</v>
      </c>
      <c r="I23" s="281">
        <v>3000000</v>
      </c>
      <c r="J23" s="281"/>
    </row>
    <row r="24" spans="1:10" x14ac:dyDescent="0.3">
      <c r="E24" s="281"/>
      <c r="F24" s="281"/>
      <c r="G24" s="281"/>
      <c r="H24" s="281"/>
      <c r="I24" s="281"/>
      <c r="J24" s="281"/>
    </row>
    <row r="25" spans="1:10" x14ac:dyDescent="0.3">
      <c r="E25" s="281">
        <f>SUM(E2:E23)</f>
        <v>311790000</v>
      </c>
      <c r="F25" s="281">
        <f t="shared" ref="F25:J25" si="0">SUM(F2:F23)</f>
        <v>334000000</v>
      </c>
      <c r="G25" s="281">
        <f t="shared" si="0"/>
        <v>51000000</v>
      </c>
      <c r="H25" s="281">
        <f t="shared" si="0"/>
        <v>46000000</v>
      </c>
      <c r="I25" s="281">
        <f t="shared" si="0"/>
        <v>445000000</v>
      </c>
      <c r="J25" s="281">
        <f t="shared" si="0"/>
        <v>12000000</v>
      </c>
    </row>
  </sheetData>
  <autoFilter ref="A1:K1"/>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pageSetUpPr fitToPage="1"/>
  </sheetPr>
  <dimension ref="A1:K103"/>
  <sheetViews>
    <sheetView tabSelected="1" zoomScale="115" zoomScaleNormal="115" workbookViewId="0">
      <pane ySplit="4" topLeftCell="A38" activePane="bottomLeft" state="frozen"/>
      <selection pane="bottomLeft"/>
    </sheetView>
  </sheetViews>
  <sheetFormatPr defaultRowHeight="14.4" outlineLevelRow="1" x14ac:dyDescent="0.3"/>
  <cols>
    <col min="1" max="1" width="8.109375" style="290" bestFit="1" customWidth="1"/>
    <col min="2" max="2" width="3.44140625" customWidth="1"/>
    <col min="3" max="3" width="3" customWidth="1"/>
    <col min="4" max="4" width="47.6640625" customWidth="1"/>
    <col min="5" max="9" width="10.33203125" style="38" customWidth="1"/>
    <col min="10" max="11" width="10.33203125" style="39" customWidth="1"/>
    <col min="12" max="12" width="4.44140625" customWidth="1"/>
    <col min="13" max="14" width="10.44140625" bestFit="1" customWidth="1"/>
    <col min="16" max="16" width="3.88671875" bestFit="1" customWidth="1"/>
    <col min="17" max="17" width="13.5546875" bestFit="1" customWidth="1"/>
  </cols>
  <sheetData>
    <row r="1" spans="1:11" s="293" customFormat="1" ht="14.4" customHeight="1" x14ac:dyDescent="0.3">
      <c r="A1" s="292" t="s">
        <v>1382</v>
      </c>
      <c r="E1" s="294" t="s">
        <v>279</v>
      </c>
      <c r="F1" s="294" t="s">
        <v>1360</v>
      </c>
      <c r="G1" s="295">
        <v>2020</v>
      </c>
      <c r="H1" s="296">
        <f>G1+1</f>
        <v>2021</v>
      </c>
      <c r="I1" s="296">
        <f t="shared" ref="I1:J1" si="0">H1+1</f>
        <v>2022</v>
      </c>
      <c r="J1" s="296">
        <f t="shared" si="0"/>
        <v>2023</v>
      </c>
      <c r="K1" s="296">
        <v>2024</v>
      </c>
    </row>
    <row r="2" spans="1:11" ht="14.4" customHeight="1" x14ac:dyDescent="0.3">
      <c r="A2" s="290" t="s">
        <v>1379</v>
      </c>
      <c r="E2" s="37" t="s">
        <v>280</v>
      </c>
      <c r="F2" s="37" t="s">
        <v>280</v>
      </c>
    </row>
    <row r="3" spans="1:11" s="30" customFormat="1" ht="14.4" customHeight="1" x14ac:dyDescent="0.3">
      <c r="A3" s="291">
        <v>1</v>
      </c>
      <c r="B3" s="259" t="s">
        <v>21</v>
      </c>
      <c r="C3" s="259"/>
      <c r="D3" s="259"/>
      <c r="E3" s="263"/>
      <c r="F3" s="264">
        <f t="shared" ref="F3:K3" si="1">E82</f>
        <v>251</v>
      </c>
      <c r="G3" s="297">
        <f t="shared" si="1"/>
        <v>250</v>
      </c>
      <c r="H3" s="264">
        <f t="shared" si="1"/>
        <v>114.61628199999996</v>
      </c>
      <c r="I3" s="264">
        <f t="shared" si="1"/>
        <v>83.133991333816198</v>
      </c>
      <c r="J3" s="264">
        <f t="shared" si="1"/>
        <v>96.89499454791428</v>
      </c>
      <c r="K3" s="264">
        <f t="shared" si="1"/>
        <v>76.94101497286519</v>
      </c>
    </row>
    <row r="4" spans="1:11" s="23" customFormat="1" ht="14.4" customHeight="1" x14ac:dyDescent="0.3">
      <c r="A4" s="291">
        <v>2</v>
      </c>
      <c r="E4" s="39"/>
      <c r="F4" s="39"/>
      <c r="G4" s="298"/>
      <c r="H4" s="39"/>
      <c r="I4" s="39"/>
      <c r="J4" s="39"/>
      <c r="K4" s="39"/>
    </row>
    <row r="5" spans="1:11" s="30" customFormat="1" ht="14.4" customHeight="1" outlineLevel="1" x14ac:dyDescent="0.3">
      <c r="A5" s="291">
        <v>3</v>
      </c>
      <c r="B5" s="30" t="s">
        <v>29</v>
      </c>
      <c r="E5" s="40"/>
      <c r="F5" s="41"/>
      <c r="G5" s="299"/>
      <c r="H5" s="41"/>
      <c r="I5" s="41"/>
      <c r="J5" s="39"/>
      <c r="K5" s="39"/>
    </row>
    <row r="6" spans="1:11" s="23" customFormat="1" ht="14.4" customHeight="1" outlineLevel="1" x14ac:dyDescent="0.3">
      <c r="A6" s="291">
        <v>4</v>
      </c>
      <c r="D6" s="23" t="s">
        <v>22</v>
      </c>
      <c r="E6" s="39">
        <v>582</v>
      </c>
      <c r="F6" s="42">
        <v>617.70000000000005</v>
      </c>
      <c r="G6" s="300">
        <f>SUMIFS('DETAIL 2020'!$G$2:$G$641,'DETAIL 2020'!$A$2:$A$641,"&gt;999",'DETAIL 2020'!$A$2:$A$641,"&lt;2000")/$E$90</f>
        <v>612.798</v>
      </c>
      <c r="H6" s="56">
        <f>G6*$E$86</f>
        <v>634.24592999999993</v>
      </c>
      <c r="I6" s="56">
        <f>H6*$E$86</f>
        <v>656.44453754999984</v>
      </c>
      <c r="J6" s="56">
        <f>I6*$E$86</f>
        <v>679.42009636424973</v>
      </c>
      <c r="K6" s="56">
        <f>J6*$E$86</f>
        <v>703.19979973699844</v>
      </c>
    </row>
    <row r="7" spans="1:11" s="23" customFormat="1" ht="14.4" customHeight="1" outlineLevel="1" x14ac:dyDescent="0.3">
      <c r="A7" s="291">
        <v>5</v>
      </c>
      <c r="D7" s="23" t="s">
        <v>23</v>
      </c>
      <c r="E7" s="39">
        <v>81</v>
      </c>
      <c r="F7" s="42">
        <v>78</v>
      </c>
      <c r="G7" s="300">
        <f>SUMIFS('DETAIL 2020'!$G$2:$G$641,'DETAIL 2020'!$A$2:$A$641,"&gt;1999",'DETAIL 2020'!$A$2:$A$641,"&lt;3000")/$E$90</f>
        <v>120.975886</v>
      </c>
      <c r="H7" s="57">
        <f>G7*$E$87</f>
        <v>127.02468030000001</v>
      </c>
      <c r="I7" s="57">
        <f>H7*$E$87</f>
        <v>133.37591431500002</v>
      </c>
      <c r="J7" s="57">
        <f>I7*$E$87</f>
        <v>140.04471003075002</v>
      </c>
      <c r="K7" s="57">
        <f>J7*$E$87</f>
        <v>147.04694553228754</v>
      </c>
    </row>
    <row r="8" spans="1:11" s="50" customFormat="1" ht="14.4" customHeight="1" outlineLevel="1" x14ac:dyDescent="0.3">
      <c r="A8" s="291">
        <v>6</v>
      </c>
      <c r="D8" s="35" t="s">
        <v>24</v>
      </c>
      <c r="E8" s="46">
        <v>5</v>
      </c>
      <c r="F8" s="42">
        <v>48.4</v>
      </c>
      <c r="G8" s="300">
        <f>SUMIFS('DETAIL 2020'!$G$2:$G$641,'DETAIL 2020'!$A$2:$A$641,"&gt;2999",'DETAIL 2020'!$A$2:$A$641,"&lt;4000")/$E$90</f>
        <v>20.142396000000002</v>
      </c>
      <c r="H8" s="42">
        <v>15</v>
      </c>
      <c r="I8" s="42">
        <v>15</v>
      </c>
      <c r="J8" s="42">
        <v>15</v>
      </c>
      <c r="K8" s="42">
        <v>16</v>
      </c>
    </row>
    <row r="9" spans="1:11" s="23" customFormat="1" ht="14.4" customHeight="1" outlineLevel="1" x14ac:dyDescent="0.3">
      <c r="A9" s="291">
        <v>7</v>
      </c>
      <c r="D9" s="23" t="s">
        <v>25</v>
      </c>
      <c r="E9" s="39">
        <v>141</v>
      </c>
      <c r="F9" s="42">
        <v>160</v>
      </c>
      <c r="G9" s="300">
        <f>SUMIFS('DETAIL 2020'!$G$2:$G$641,'DETAIL 2020'!$A$2:$A$641,"&gt;3999",'DETAIL 2020'!$A$2:$A$641,"&lt;5000")/$E$90</f>
        <v>134</v>
      </c>
      <c r="H9" s="42">
        <f>G9/$E$86</f>
        <v>129.46859903381645</v>
      </c>
      <c r="I9" s="42">
        <f>H9/$E$86</f>
        <v>125.09043384909802</v>
      </c>
      <c r="J9" s="42">
        <f>I9/$E$86</f>
        <v>120.860322559515</v>
      </c>
      <c r="K9" s="42">
        <f>J9/$E$86</f>
        <v>116.7732585116087</v>
      </c>
    </row>
    <row r="10" spans="1:11" s="252" customFormat="1" ht="14.4" customHeight="1" thickBot="1" x14ac:dyDescent="0.35">
      <c r="A10" s="291">
        <v>8</v>
      </c>
      <c r="B10" s="250" t="s">
        <v>26</v>
      </c>
      <c r="C10" s="250"/>
      <c r="D10" s="250"/>
      <c r="E10" s="251">
        <f>E6+E7+E8+E9</f>
        <v>809</v>
      </c>
      <c r="F10" s="251">
        <f t="shared" ref="F10:K10" si="2">SUM(F6:F9)</f>
        <v>904.1</v>
      </c>
      <c r="G10" s="301">
        <f t="shared" si="2"/>
        <v>887.91628199999991</v>
      </c>
      <c r="H10" s="251">
        <f t="shared" si="2"/>
        <v>905.73920933381635</v>
      </c>
      <c r="I10" s="251">
        <f t="shared" si="2"/>
        <v>929.91088571409796</v>
      </c>
      <c r="J10" s="251">
        <f t="shared" si="2"/>
        <v>955.32512895451475</v>
      </c>
      <c r="K10" s="251">
        <f t="shared" si="2"/>
        <v>983.02000378089463</v>
      </c>
    </row>
    <row r="11" spans="1:11" s="283" customFormat="1" ht="14.4" customHeight="1" x14ac:dyDescent="0.3">
      <c r="A11" s="291">
        <v>9</v>
      </c>
      <c r="C11" s="283" t="s">
        <v>1377</v>
      </c>
      <c r="E11" s="284"/>
      <c r="F11" s="285">
        <f t="shared" ref="F11:H11" si="3">F10/E10</f>
        <v>1.1175525339925834</v>
      </c>
      <c r="G11" s="302">
        <f t="shared" si="3"/>
        <v>0.98209963720827331</v>
      </c>
      <c r="H11" s="285">
        <f t="shared" si="3"/>
        <v>1.0200727565144665</v>
      </c>
      <c r="I11" s="285">
        <f>I10/H10</f>
        <v>1.02668723638238</v>
      </c>
      <c r="J11" s="285">
        <f t="shared" ref="J11:K11" si="4">J10/I10</f>
        <v>1.0273297620566089</v>
      </c>
      <c r="K11" s="285">
        <f t="shared" si="4"/>
        <v>1.0289899993070302</v>
      </c>
    </row>
    <row r="12" spans="1:11" s="31" customFormat="1" ht="14.4" customHeight="1" x14ac:dyDescent="0.35">
      <c r="A12" s="291">
        <v>10</v>
      </c>
      <c r="C12" s="33"/>
      <c r="E12" s="43"/>
      <c r="F12" s="249"/>
      <c r="G12" s="303"/>
      <c r="H12" s="249"/>
      <c r="I12" s="249"/>
      <c r="J12" s="249"/>
      <c r="K12" s="249"/>
    </row>
    <row r="13" spans="1:11" s="32" customFormat="1" ht="14.4" customHeight="1" x14ac:dyDescent="0.3">
      <c r="A13" s="291">
        <v>11</v>
      </c>
      <c r="B13" s="32" t="s">
        <v>47</v>
      </c>
      <c r="E13" s="44"/>
      <c r="F13" s="45"/>
      <c r="G13" s="304"/>
      <c r="H13" s="45"/>
      <c r="I13" s="45"/>
      <c r="J13" s="46"/>
      <c r="K13" s="46"/>
    </row>
    <row r="14" spans="1:11" s="33" customFormat="1" ht="14.4" customHeight="1" outlineLevel="1" x14ac:dyDescent="0.3">
      <c r="A14" s="291">
        <v>12</v>
      </c>
      <c r="C14" s="33" t="s">
        <v>27</v>
      </c>
      <c r="E14" s="47"/>
      <c r="F14" s="249"/>
      <c r="G14" s="303"/>
      <c r="H14" s="249"/>
      <c r="I14" s="249"/>
      <c r="J14" s="249"/>
      <c r="K14" s="249"/>
    </row>
    <row r="15" spans="1:11" s="23" customFormat="1" ht="14.4" customHeight="1" outlineLevel="1" x14ac:dyDescent="0.3">
      <c r="A15" s="291">
        <v>13</v>
      </c>
      <c r="D15" s="23" t="s">
        <v>30</v>
      </c>
      <c r="E15" s="39">
        <v>153.1</v>
      </c>
      <c r="F15" s="42">
        <v>163</v>
      </c>
      <c r="G15" s="300">
        <v>173</v>
      </c>
      <c r="H15" s="57">
        <f>G15*$E$87</f>
        <v>181.65</v>
      </c>
      <c r="I15" s="57">
        <f>H15*$E$87</f>
        <v>190.73250000000002</v>
      </c>
      <c r="J15" s="57">
        <f>I15*$E$87</f>
        <v>200.26912500000003</v>
      </c>
      <c r="K15" s="57">
        <f>J15*$E$87</f>
        <v>210.28258125000005</v>
      </c>
    </row>
    <row r="16" spans="1:11" s="23" customFormat="1" ht="14.4" customHeight="1" outlineLevel="1" x14ac:dyDescent="0.3">
      <c r="A16" s="291">
        <v>14</v>
      </c>
      <c r="D16" s="23" t="s">
        <v>44</v>
      </c>
      <c r="E16" s="39">
        <v>19.600000000000001</v>
      </c>
      <c r="F16" s="42">
        <v>20</v>
      </c>
      <c r="G16" s="300">
        <v>19.399999999999999</v>
      </c>
      <c r="H16" s="42">
        <v>19.399999999999999</v>
      </c>
      <c r="I16" s="42">
        <v>19.399999999999999</v>
      </c>
      <c r="J16" s="42">
        <v>19.399999999999999</v>
      </c>
      <c r="K16" s="42">
        <v>19.399999999999999</v>
      </c>
    </row>
    <row r="17" spans="1:11" s="23" customFormat="1" ht="14.4" customHeight="1" outlineLevel="1" x14ac:dyDescent="0.3">
      <c r="A17" s="291">
        <v>15</v>
      </c>
      <c r="D17" s="23" t="s">
        <v>1354</v>
      </c>
      <c r="E17" s="39">
        <v>9.3000000000000007</v>
      </c>
      <c r="F17" s="42">
        <v>11.3</v>
      </c>
      <c r="G17" s="300">
        <v>12.9</v>
      </c>
      <c r="H17" s="56">
        <f>G17*$E$86</f>
        <v>13.3515</v>
      </c>
      <c r="I17" s="56">
        <f>H17*$E$86</f>
        <v>13.818802499999999</v>
      </c>
      <c r="J17" s="56">
        <f>I17*$E$86</f>
        <v>14.302460587499997</v>
      </c>
      <c r="K17" s="56">
        <f>J17*$E$86</f>
        <v>14.803046708062496</v>
      </c>
    </row>
    <row r="18" spans="1:11" s="23" customFormat="1" ht="14.4" customHeight="1" outlineLevel="1" x14ac:dyDescent="0.3">
      <c r="A18" s="291">
        <v>16</v>
      </c>
      <c r="D18" s="23" t="s">
        <v>1355</v>
      </c>
      <c r="E18" s="39">
        <v>22.6</v>
      </c>
      <c r="F18" s="42">
        <v>26.9</v>
      </c>
      <c r="G18" s="300">
        <v>29.6</v>
      </c>
      <c r="H18" s="42">
        <v>29.6</v>
      </c>
      <c r="I18" s="42">
        <v>29.6</v>
      </c>
      <c r="J18" s="42">
        <v>29.6</v>
      </c>
      <c r="K18" s="42">
        <v>29.6</v>
      </c>
    </row>
    <row r="19" spans="1:11" s="23" customFormat="1" ht="14.4" customHeight="1" outlineLevel="1" x14ac:dyDescent="0.3">
      <c r="A19" s="291">
        <v>17</v>
      </c>
      <c r="D19" s="23" t="s">
        <v>1381</v>
      </c>
      <c r="E19" s="39">
        <v>136.1</v>
      </c>
      <c r="F19" s="42">
        <v>160</v>
      </c>
      <c r="G19" s="300">
        <v>176.8</v>
      </c>
      <c r="H19" s="56">
        <f>G19*$E$86</f>
        <v>182.988</v>
      </c>
      <c r="I19" s="56">
        <f>H19*$E$86</f>
        <v>189.39257999999998</v>
      </c>
      <c r="J19" s="56">
        <f>I19*$E$86</f>
        <v>196.02132029999996</v>
      </c>
      <c r="K19" s="56">
        <f>J19*$E$86</f>
        <v>202.88206651049995</v>
      </c>
    </row>
    <row r="20" spans="1:11" s="33" customFormat="1" ht="14.4" customHeight="1" outlineLevel="1" x14ac:dyDescent="0.3">
      <c r="A20" s="291">
        <v>18</v>
      </c>
      <c r="C20" s="253" t="s">
        <v>40</v>
      </c>
      <c r="D20" s="253"/>
      <c r="E20" s="254">
        <f>SUM(E15:E19)</f>
        <v>340.7</v>
      </c>
      <c r="F20" s="254">
        <f>SUM(F15:F19)</f>
        <v>381.20000000000005</v>
      </c>
      <c r="G20" s="305">
        <f>SUM(G15:G19)</f>
        <v>411.70000000000005</v>
      </c>
      <c r="H20" s="254">
        <f t="shared" ref="H20:K20" si="5">SUM(H15:H19)</f>
        <v>426.98950000000002</v>
      </c>
      <c r="I20" s="254">
        <f t="shared" si="5"/>
        <v>442.94388249999997</v>
      </c>
      <c r="J20" s="254">
        <f t="shared" si="5"/>
        <v>459.59290588750002</v>
      </c>
      <c r="K20" s="254">
        <f t="shared" si="5"/>
        <v>476.96769446856251</v>
      </c>
    </row>
    <row r="21" spans="1:11" s="283" customFormat="1" ht="14.4" customHeight="1" outlineLevel="1" x14ac:dyDescent="0.3">
      <c r="A21" s="291">
        <v>19</v>
      </c>
      <c r="C21" s="283" t="s">
        <v>1376</v>
      </c>
      <c r="E21" s="284"/>
      <c r="F21" s="285">
        <f t="shared" ref="F21:H21" si="6">F20/E20</f>
        <v>1.1188729087173468</v>
      </c>
      <c r="G21" s="302">
        <f t="shared" si="6"/>
        <v>1.0800104931794334</v>
      </c>
      <c r="H21" s="285">
        <f t="shared" si="6"/>
        <v>1.0371374787466601</v>
      </c>
      <c r="I21" s="285">
        <f>I20/H20</f>
        <v>1.0373648122494814</v>
      </c>
      <c r="J21" s="285">
        <f t="shared" ref="J21:K21" si="7">J20/I20</f>
        <v>1.0375872069697227</v>
      </c>
      <c r="K21" s="285">
        <f t="shared" si="7"/>
        <v>1.0378047362317544</v>
      </c>
    </row>
    <row r="22" spans="1:11" s="23" customFormat="1" ht="14.4" customHeight="1" outlineLevel="1" x14ac:dyDescent="0.3">
      <c r="A22" s="291">
        <v>20</v>
      </c>
      <c r="E22" s="39"/>
      <c r="F22" s="249"/>
      <c r="G22" s="303"/>
      <c r="H22" s="249"/>
      <c r="I22" s="249"/>
      <c r="J22" s="249"/>
      <c r="K22" s="249"/>
    </row>
    <row r="23" spans="1:11" s="33" customFormat="1" ht="14.4" customHeight="1" outlineLevel="1" x14ac:dyDescent="0.3">
      <c r="A23" s="291">
        <v>21</v>
      </c>
      <c r="C23" s="33" t="s">
        <v>32</v>
      </c>
      <c r="E23" s="47"/>
      <c r="F23" s="48"/>
      <c r="G23" s="306"/>
      <c r="H23" s="48"/>
      <c r="I23" s="48"/>
      <c r="J23" s="39"/>
      <c r="K23" s="39"/>
    </row>
    <row r="24" spans="1:11" s="23" customFormat="1" ht="14.4" customHeight="1" outlineLevel="1" x14ac:dyDescent="0.3">
      <c r="A24" s="291">
        <v>22</v>
      </c>
      <c r="D24" s="23" t="s">
        <v>28</v>
      </c>
      <c r="E24" s="39">
        <v>85</v>
      </c>
      <c r="F24" s="42">
        <v>91.7</v>
      </c>
      <c r="G24" s="300">
        <v>94.5</v>
      </c>
      <c r="H24" s="42">
        <v>94.5</v>
      </c>
      <c r="I24" s="42">
        <v>94.5</v>
      </c>
      <c r="J24" s="42">
        <v>94.5</v>
      </c>
      <c r="K24" s="42">
        <v>94.5</v>
      </c>
    </row>
    <row r="25" spans="1:11" s="23" customFormat="1" ht="14.4" customHeight="1" outlineLevel="1" x14ac:dyDescent="0.3">
      <c r="A25" s="291">
        <v>23</v>
      </c>
      <c r="D25" s="23" t="s">
        <v>33</v>
      </c>
      <c r="E25" s="39">
        <v>30</v>
      </c>
      <c r="F25" s="42">
        <v>31.3</v>
      </c>
      <c r="G25" s="300">
        <v>38.700000000000003</v>
      </c>
      <c r="H25" s="42">
        <v>38.700000000000003</v>
      </c>
      <c r="I25" s="42">
        <v>38.700000000000003</v>
      </c>
      <c r="J25" s="42">
        <v>38.700000000000003</v>
      </c>
      <c r="K25" s="42">
        <v>38.700000000000003</v>
      </c>
    </row>
    <row r="26" spans="1:11" s="23" customFormat="1" ht="14.4" customHeight="1" outlineLevel="1" x14ac:dyDescent="0.3">
      <c r="A26" s="291">
        <v>24</v>
      </c>
      <c r="D26" s="23" t="s">
        <v>34</v>
      </c>
      <c r="E26" s="39">
        <v>26.4</v>
      </c>
      <c r="F26" s="42">
        <v>27.5</v>
      </c>
      <c r="G26" s="300">
        <v>28</v>
      </c>
      <c r="H26" s="42">
        <v>28</v>
      </c>
      <c r="I26" s="42">
        <v>28</v>
      </c>
      <c r="J26" s="42">
        <v>28</v>
      </c>
      <c r="K26" s="42">
        <v>28</v>
      </c>
    </row>
    <row r="27" spans="1:11" s="23" customFormat="1" ht="14.4" customHeight="1" outlineLevel="1" x14ac:dyDescent="0.3">
      <c r="A27" s="291">
        <v>25</v>
      </c>
      <c r="D27" s="23" t="s">
        <v>35</v>
      </c>
      <c r="E27" s="39">
        <v>27.1</v>
      </c>
      <c r="F27" s="42">
        <v>30.2</v>
      </c>
      <c r="G27" s="300">
        <v>32.6</v>
      </c>
      <c r="H27" s="42">
        <v>32.6</v>
      </c>
      <c r="I27" s="42">
        <v>32.6</v>
      </c>
      <c r="J27" s="42">
        <v>32.6</v>
      </c>
      <c r="K27" s="42">
        <v>32.6</v>
      </c>
    </row>
    <row r="28" spans="1:11" s="23" customFormat="1" ht="14.4" customHeight="1" outlineLevel="1" x14ac:dyDescent="0.3">
      <c r="A28" s="291">
        <v>26</v>
      </c>
      <c r="D28" s="23" t="s">
        <v>36</v>
      </c>
      <c r="E28" s="39">
        <v>14.2</v>
      </c>
      <c r="F28" s="42">
        <v>14.6</v>
      </c>
      <c r="G28" s="300">
        <v>14.9</v>
      </c>
      <c r="H28" s="42">
        <v>14.9</v>
      </c>
      <c r="I28" s="42">
        <v>14.9</v>
      </c>
      <c r="J28" s="42">
        <v>14.9</v>
      </c>
      <c r="K28" s="42">
        <v>14.9</v>
      </c>
    </row>
    <row r="29" spans="1:11" s="23" customFormat="1" ht="14.4" customHeight="1" outlineLevel="1" x14ac:dyDescent="0.3">
      <c r="A29" s="291">
        <v>27</v>
      </c>
      <c r="D29" s="23" t="s">
        <v>37</v>
      </c>
      <c r="E29" s="39">
        <v>2.8</v>
      </c>
      <c r="F29" s="42">
        <v>2.9</v>
      </c>
      <c r="G29" s="300">
        <v>3</v>
      </c>
      <c r="H29" s="42">
        <v>3</v>
      </c>
      <c r="I29" s="42">
        <v>3</v>
      </c>
      <c r="J29" s="42">
        <v>3</v>
      </c>
      <c r="K29" s="42">
        <v>3</v>
      </c>
    </row>
    <row r="30" spans="1:11" s="23" customFormat="1" ht="14.4" customHeight="1" outlineLevel="1" x14ac:dyDescent="0.3">
      <c r="A30" s="291">
        <v>28</v>
      </c>
      <c r="D30" s="23" t="s">
        <v>38</v>
      </c>
      <c r="E30" s="39">
        <v>38.5</v>
      </c>
      <c r="F30" s="42">
        <v>39.299999999999997</v>
      </c>
      <c r="G30" s="300">
        <v>38.299999999999997</v>
      </c>
      <c r="H30" s="42">
        <v>38.299999999999997</v>
      </c>
      <c r="I30" s="42">
        <v>38.299999999999997</v>
      </c>
      <c r="J30" s="42">
        <v>38.299999999999997</v>
      </c>
      <c r="K30" s="42">
        <v>38.299999999999997</v>
      </c>
    </row>
    <row r="31" spans="1:11" s="33" customFormat="1" ht="14.4" customHeight="1" outlineLevel="1" x14ac:dyDescent="0.3">
      <c r="A31" s="291">
        <v>29</v>
      </c>
      <c r="C31" s="253" t="s">
        <v>41</v>
      </c>
      <c r="D31" s="253"/>
      <c r="E31" s="254">
        <f t="shared" ref="E31:K31" si="8">SUM(E24:E30)</f>
        <v>224</v>
      </c>
      <c r="F31" s="254">
        <f t="shared" si="8"/>
        <v>237.5</v>
      </c>
      <c r="G31" s="305">
        <f t="shared" si="8"/>
        <v>250</v>
      </c>
      <c r="H31" s="254">
        <f t="shared" si="8"/>
        <v>250</v>
      </c>
      <c r="I31" s="254">
        <f t="shared" si="8"/>
        <v>250</v>
      </c>
      <c r="J31" s="254">
        <f t="shared" si="8"/>
        <v>250</v>
      </c>
      <c r="K31" s="254">
        <f t="shared" si="8"/>
        <v>250</v>
      </c>
    </row>
    <row r="32" spans="1:11" s="33" customFormat="1" ht="14.4" customHeight="1" outlineLevel="1" x14ac:dyDescent="0.3">
      <c r="A32" s="291">
        <v>30</v>
      </c>
      <c r="C32" s="283" t="s">
        <v>1378</v>
      </c>
      <c r="D32" s="286"/>
      <c r="E32" s="287"/>
      <c r="F32" s="285">
        <f>F31/E31</f>
        <v>1.0602678571428572</v>
      </c>
      <c r="G32" s="302">
        <f t="shared" ref="G32:K32" si="9">G31/F31</f>
        <v>1.0526315789473684</v>
      </c>
      <c r="H32" s="285">
        <f t="shared" si="9"/>
        <v>1</v>
      </c>
      <c r="I32" s="285">
        <f t="shared" si="9"/>
        <v>1</v>
      </c>
      <c r="J32" s="285">
        <f t="shared" si="9"/>
        <v>1</v>
      </c>
      <c r="K32" s="285">
        <f t="shared" si="9"/>
        <v>1</v>
      </c>
    </row>
    <row r="33" spans="1:11" s="23" customFormat="1" ht="14.4" customHeight="1" outlineLevel="1" x14ac:dyDescent="0.3">
      <c r="A33" s="291">
        <v>31</v>
      </c>
      <c r="E33" s="39"/>
      <c r="F33" s="42"/>
      <c r="G33" s="300"/>
      <c r="H33" s="42"/>
      <c r="I33" s="42"/>
      <c r="J33" s="39"/>
      <c r="K33" s="39"/>
    </row>
    <row r="34" spans="1:11" s="266" customFormat="1" ht="14.4" customHeight="1" thickBot="1" x14ac:dyDescent="0.35">
      <c r="A34" s="291">
        <v>32</v>
      </c>
      <c r="B34" s="265" t="s">
        <v>42</v>
      </c>
      <c r="E34" s="267">
        <f t="shared" ref="E34:K34" si="10">SUM(E31,E20)</f>
        <v>564.70000000000005</v>
      </c>
      <c r="F34" s="267">
        <f t="shared" si="10"/>
        <v>618.70000000000005</v>
      </c>
      <c r="G34" s="307">
        <f t="shared" si="10"/>
        <v>661.7</v>
      </c>
      <c r="H34" s="267">
        <f t="shared" si="10"/>
        <v>676.98950000000002</v>
      </c>
      <c r="I34" s="267">
        <f t="shared" si="10"/>
        <v>692.94388249999997</v>
      </c>
      <c r="J34" s="267">
        <f t="shared" si="10"/>
        <v>709.59290588750002</v>
      </c>
      <c r="K34" s="267">
        <f t="shared" si="10"/>
        <v>726.96769446856251</v>
      </c>
    </row>
    <row r="35" spans="1:11" s="288" customFormat="1" ht="14.4" customHeight="1" thickTop="1" x14ac:dyDescent="0.3">
      <c r="A35" s="291">
        <v>33</v>
      </c>
      <c r="C35" s="283" t="s">
        <v>1376</v>
      </c>
      <c r="E35" s="289"/>
      <c r="F35" s="285">
        <f>F34/E34</f>
        <v>1.0956259961041261</v>
      </c>
      <c r="G35" s="302">
        <f t="shared" ref="G35:K35" si="11">G34/F34</f>
        <v>1.0695005657022789</v>
      </c>
      <c r="H35" s="285">
        <f t="shared" si="11"/>
        <v>1.0231063926250565</v>
      </c>
      <c r="I35" s="285">
        <f t="shared" si="11"/>
        <v>1.0235666616690509</v>
      </c>
      <c r="J35" s="285">
        <f t="shared" si="11"/>
        <v>1.0240265103826789</v>
      </c>
      <c r="K35" s="285">
        <f t="shared" si="11"/>
        <v>1.0244855725542119</v>
      </c>
    </row>
    <row r="36" spans="1:11" s="119" customFormat="1" ht="14.4" customHeight="1" x14ac:dyDescent="0.3">
      <c r="A36" s="291">
        <v>34</v>
      </c>
      <c r="D36" s="119" t="s">
        <v>1356</v>
      </c>
      <c r="E36" s="120">
        <f>1-(E34/E10)</f>
        <v>0.30197775030902341</v>
      </c>
      <c r="F36" s="120">
        <f t="shared" ref="F36:K36" si="12">1-(F34/F10)</f>
        <v>0.3156730450171441</v>
      </c>
      <c r="G36" s="308">
        <f t="shared" si="12"/>
        <v>0.25477208447000854</v>
      </c>
      <c r="H36" s="120">
        <f t="shared" si="12"/>
        <v>0.25255582067829974</v>
      </c>
      <c r="I36" s="120">
        <f t="shared" si="12"/>
        <v>0.25482764730958718</v>
      </c>
      <c r="J36" s="120">
        <f t="shared" si="12"/>
        <v>0.25722365676273817</v>
      </c>
      <c r="K36" s="120">
        <f t="shared" si="12"/>
        <v>0.26047517683007759</v>
      </c>
    </row>
    <row r="37" spans="1:11" s="119" customFormat="1" ht="14.4" customHeight="1" x14ac:dyDescent="0.3">
      <c r="A37" s="291">
        <v>35</v>
      </c>
      <c r="E37" s="120"/>
      <c r="F37" s="120"/>
      <c r="G37" s="309"/>
      <c r="H37" s="120"/>
      <c r="I37" s="120"/>
      <c r="J37" s="120"/>
      <c r="K37" s="120"/>
    </row>
    <row r="38" spans="1:11" s="119" customFormat="1" ht="14.4" customHeight="1" x14ac:dyDescent="0.3">
      <c r="A38" s="291">
        <v>36</v>
      </c>
      <c r="C38" s="223" t="s">
        <v>1358</v>
      </c>
      <c r="E38" s="120"/>
      <c r="F38" s="120"/>
      <c r="G38" s="309"/>
      <c r="H38" s="120"/>
      <c r="I38" s="120"/>
      <c r="J38" s="120"/>
      <c r="K38" s="120"/>
    </row>
    <row r="39" spans="1:11" s="119" customFormat="1" ht="14.4" hidden="1" customHeight="1" outlineLevel="1" x14ac:dyDescent="0.3">
      <c r="A39" s="291">
        <v>37</v>
      </c>
      <c r="D39" s="22" t="str">
        <f>'Plán oprav'!B4</f>
        <v>doprava a parkování</v>
      </c>
      <c r="E39" s="120"/>
      <c r="F39" s="120"/>
      <c r="G39" s="309"/>
      <c r="H39" s="224">
        <f>'Plán oprav'!C4/$E$90</f>
        <v>15.9</v>
      </c>
      <c r="I39" s="224">
        <f>'Plán oprav'!D4/$E$90</f>
        <v>14.45</v>
      </c>
      <c r="J39" s="224">
        <f>'Plán oprav'!E4/$E$90</f>
        <v>14.45</v>
      </c>
      <c r="K39" s="224">
        <f>'Plán oprav'!F4/$E$90</f>
        <v>14.45</v>
      </c>
    </row>
    <row r="40" spans="1:11" s="119" customFormat="1" ht="14.4" hidden="1" customHeight="1" outlineLevel="1" x14ac:dyDescent="0.3">
      <c r="A40" s="291">
        <v>38</v>
      </c>
      <c r="D40" s="22" t="str">
        <f>'Plán oprav'!B5</f>
        <v>sportovní a zájmová činnost</v>
      </c>
      <c r="E40" s="120"/>
      <c r="F40" s="120"/>
      <c r="G40" s="309"/>
      <c r="H40" s="224">
        <f>'Plán oprav'!C5/$E$90</f>
        <v>1.1200000000000001</v>
      </c>
      <c r="I40" s="224">
        <f>'Plán oprav'!D5/$E$90</f>
        <v>1.1200000000000001</v>
      </c>
      <c r="J40" s="224">
        <f>'Plán oprav'!E5/$E$90</f>
        <v>1.1200000000000001</v>
      </c>
      <c r="K40" s="224">
        <f>'Plán oprav'!F5/$E$90</f>
        <v>4</v>
      </c>
    </row>
    <row r="41" spans="1:11" s="119" customFormat="1" ht="14.4" hidden="1" customHeight="1" outlineLevel="1" x14ac:dyDescent="0.3">
      <c r="A41" s="291">
        <v>39</v>
      </c>
      <c r="D41" s="22" t="str">
        <f>'Plán oprav'!B6</f>
        <v>kultura</v>
      </c>
      <c r="E41" s="120"/>
      <c r="F41" s="120"/>
      <c r="G41" s="309"/>
      <c r="H41" s="224">
        <f>'Plán oprav'!C6/$E$90</f>
        <v>0.05</v>
      </c>
      <c r="I41" s="224">
        <f>'Plán oprav'!D6/$E$90</f>
        <v>0.05</v>
      </c>
      <c r="J41" s="224">
        <f>'Plán oprav'!E6/$E$90</f>
        <v>0.05</v>
      </c>
      <c r="K41" s="224">
        <f>'Plán oprav'!F6/$E$90</f>
        <v>2</v>
      </c>
    </row>
    <row r="42" spans="1:11" s="119" customFormat="1" ht="14.4" hidden="1" customHeight="1" outlineLevel="1" x14ac:dyDescent="0.3">
      <c r="A42" s="291">
        <v>40</v>
      </c>
      <c r="D42" s="22" t="str">
        <f>'Plán oprav'!B7</f>
        <v>bytové hospodářství</v>
      </c>
      <c r="E42" s="120"/>
      <c r="F42" s="120"/>
      <c r="G42" s="309"/>
      <c r="H42" s="224">
        <f>'Plán oprav'!C7/$E$90</f>
        <v>8.532</v>
      </c>
      <c r="I42" s="224">
        <f>'Plán oprav'!D7/$E$90</f>
        <v>10.561</v>
      </c>
      <c r="J42" s="224">
        <f>'Plán oprav'!E7/$E$90</f>
        <v>6.6840000000000002</v>
      </c>
      <c r="K42" s="224">
        <f>'Plán oprav'!F7/$E$90</f>
        <v>6.6840000000000002</v>
      </c>
    </row>
    <row r="43" spans="1:11" s="119" customFormat="1" ht="14.4" hidden="1" customHeight="1" outlineLevel="1" x14ac:dyDescent="0.3">
      <c r="A43" s="291">
        <v>41</v>
      </c>
      <c r="D43" s="22" t="str">
        <f>'Plán oprav'!B8</f>
        <v>nebytové hospodářství</v>
      </c>
      <c r="E43" s="120"/>
      <c r="F43" s="120"/>
      <c r="G43" s="309"/>
      <c r="H43" s="224">
        <f>'Plán oprav'!C8/$E$90</f>
        <v>3.85</v>
      </c>
      <c r="I43" s="224">
        <f>'Plán oprav'!D8/$E$90</f>
        <v>1.45</v>
      </c>
      <c r="J43" s="224">
        <f>'Plán oprav'!E8/$E$90</f>
        <v>0.56000000000000005</v>
      </c>
      <c r="K43" s="224">
        <f>'Plán oprav'!F8/$E$90</f>
        <v>0.56000000000000005</v>
      </c>
    </row>
    <row r="44" spans="1:11" s="119" customFormat="1" ht="14.4" hidden="1" customHeight="1" outlineLevel="1" x14ac:dyDescent="0.3">
      <c r="A44" s="291">
        <v>42</v>
      </c>
      <c r="D44" s="22" t="str">
        <f>'Plán oprav'!B9</f>
        <v>vzdělávání a školské služby</v>
      </c>
      <c r="E44" s="120"/>
      <c r="F44" s="120"/>
      <c r="G44" s="309"/>
      <c r="H44" s="224">
        <f>'Plán oprav'!C9/$E$90</f>
        <v>22.8</v>
      </c>
      <c r="I44" s="224">
        <f>'Plán oprav'!D9/$E$90</f>
        <v>22.2</v>
      </c>
      <c r="J44" s="224">
        <f>'Plán oprav'!E9/$E$90</f>
        <v>11.2</v>
      </c>
      <c r="K44" s="224">
        <f>'Plán oprav'!F9/$E$90</f>
        <v>11.2</v>
      </c>
    </row>
    <row r="45" spans="1:11" s="119" customFormat="1" ht="14.4" hidden="1" customHeight="1" outlineLevel="1" x14ac:dyDescent="0.3">
      <c r="A45" s="291">
        <v>43</v>
      </c>
      <c r="D45" s="22" t="str">
        <f>'Plán oprav'!B10</f>
        <v>zdravotnictví a sociální věci</v>
      </c>
      <c r="E45" s="120"/>
      <c r="F45" s="120"/>
      <c r="G45" s="309"/>
      <c r="H45" s="224">
        <f>'Plán oprav'!C10/$E$90</f>
        <v>2.5</v>
      </c>
      <c r="I45" s="224">
        <f>'Plán oprav'!D10/$E$90</f>
        <v>0.5</v>
      </c>
      <c r="J45" s="224">
        <f>'Plán oprav'!E10/$E$90</f>
        <v>0.5</v>
      </c>
      <c r="K45" s="224">
        <f>'Plán oprav'!F10/$E$90</f>
        <v>0.5</v>
      </c>
    </row>
    <row r="46" spans="1:11" s="119" customFormat="1" ht="14.4" hidden="1" customHeight="1" outlineLevel="1" x14ac:dyDescent="0.3">
      <c r="A46" s="291">
        <v>44</v>
      </c>
      <c r="D46" s="22" t="str">
        <f>'Plán oprav'!B11</f>
        <v>osadní výbory opravy</v>
      </c>
      <c r="E46" s="120"/>
      <c r="F46" s="120"/>
      <c r="G46" s="309"/>
      <c r="H46" s="224">
        <f>'Plán oprav'!C11/$E$90</f>
        <v>1.78</v>
      </c>
      <c r="I46" s="224">
        <f>'Plán oprav'!D11/$E$90</f>
        <v>1.78</v>
      </c>
      <c r="J46" s="224">
        <f>'Plán oprav'!E11/$E$90</f>
        <v>1.78</v>
      </c>
      <c r="K46" s="224">
        <f>'Plán oprav'!F11/$E$90</f>
        <v>1.78</v>
      </c>
    </row>
    <row r="47" spans="1:11" s="119" customFormat="1" ht="14.4" hidden="1" customHeight="1" outlineLevel="1" x14ac:dyDescent="0.3">
      <c r="A47" s="291">
        <v>45</v>
      </c>
      <c r="D47" s="22" t="str">
        <f>'Plán oprav'!B12</f>
        <v>městský úřad nebo místní správa</v>
      </c>
      <c r="E47" s="120"/>
      <c r="F47" s="120"/>
      <c r="G47" s="309"/>
      <c r="H47" s="224">
        <f>'Plán oprav'!C12/$E$90</f>
        <v>3.85</v>
      </c>
      <c r="I47" s="224">
        <f>'Plán oprav'!D12/$E$90</f>
        <v>3.35</v>
      </c>
      <c r="J47" s="224">
        <f>'Plán oprav'!E12/$E$90</f>
        <v>0.55000000000000004</v>
      </c>
      <c r="K47" s="224">
        <f>'Plán oprav'!F12/$E$90</f>
        <v>0.55000000000000004</v>
      </c>
    </row>
    <row r="48" spans="1:11" s="119" customFormat="1" ht="14.4" hidden="1" customHeight="1" outlineLevel="1" x14ac:dyDescent="0.3">
      <c r="A48" s="291">
        <v>46</v>
      </c>
      <c r="D48" s="22" t="str">
        <f>'Plán oprav'!B13</f>
        <v>bezpečnost</v>
      </c>
      <c r="E48" s="120"/>
      <c r="F48" s="120"/>
      <c r="G48" s="309"/>
      <c r="H48" s="224">
        <f>'Plán oprav'!C13/$E$90</f>
        <v>0.2</v>
      </c>
      <c r="I48" s="224">
        <f>'Plán oprav'!D13/$E$90</f>
        <v>0.2</v>
      </c>
      <c r="J48" s="224">
        <f>'Plán oprav'!E13/$E$90</f>
        <v>0.2</v>
      </c>
      <c r="K48" s="224">
        <f>'Plán oprav'!F13/$E$90</f>
        <v>0.2</v>
      </c>
    </row>
    <row r="49" spans="1:11" s="119" customFormat="1" ht="14.4" hidden="1" customHeight="1" outlineLevel="1" x14ac:dyDescent="0.3">
      <c r="A49" s="291">
        <v>47</v>
      </c>
      <c r="D49" s="22" t="str">
        <f>'Plán oprav'!B14</f>
        <v xml:space="preserve">ostatní </v>
      </c>
      <c r="E49" s="120"/>
      <c r="F49" s="120"/>
      <c r="G49" s="309"/>
      <c r="H49" s="224">
        <f>'Plán oprav'!C14/$E$90</f>
        <v>1.2</v>
      </c>
      <c r="I49" s="224">
        <f>'Plán oprav'!D14/$E$90</f>
        <v>0.1</v>
      </c>
      <c r="J49" s="224">
        <f>'Plán oprav'!E14/$E$90</f>
        <v>0.1</v>
      </c>
      <c r="K49" s="224">
        <f>'Plán oprav'!F14/$E$90</f>
        <v>0.1</v>
      </c>
    </row>
    <row r="50" spans="1:11" s="119" customFormat="1" ht="14.4" hidden="1" customHeight="1" outlineLevel="1" x14ac:dyDescent="0.3">
      <c r="A50" s="291">
        <v>48</v>
      </c>
      <c r="D50" s="22" t="str">
        <f>'Plán oprav'!B15</f>
        <v>vodohospodářský majetek vč. Fondu VHM</v>
      </c>
      <c r="E50" s="120"/>
      <c r="F50" s="120"/>
      <c r="G50" s="309"/>
      <c r="H50" s="224">
        <f>'Plán oprav'!C15/$E$90</f>
        <v>20</v>
      </c>
      <c r="I50" s="224">
        <f>'Plán oprav'!D15/$E$90</f>
        <v>20</v>
      </c>
      <c r="J50" s="224">
        <f>'Plán oprav'!E15/$E$90</f>
        <v>20</v>
      </c>
      <c r="K50" s="224">
        <f>'Plán oprav'!F15/$E$90</f>
        <v>20</v>
      </c>
    </row>
    <row r="51" spans="1:11" s="119" customFormat="1" ht="14.4" hidden="1" customHeight="1" outlineLevel="1" x14ac:dyDescent="0.3">
      <c r="A51" s="291">
        <v>49</v>
      </c>
      <c r="D51" s="22" t="str">
        <f>'Plán oprav'!B16</f>
        <v>projekty a studie</v>
      </c>
      <c r="E51" s="120"/>
      <c r="F51" s="120"/>
      <c r="G51" s="309"/>
      <c r="H51" s="224">
        <f>'Plán oprav'!C16/$E$90</f>
        <v>0</v>
      </c>
      <c r="I51" s="224">
        <f>'Plán oprav'!D16/$E$90</f>
        <v>0</v>
      </c>
      <c r="J51" s="224">
        <f>'Plán oprav'!E16/$E$90</f>
        <v>0</v>
      </c>
      <c r="K51" s="224">
        <f>'Plán oprav'!F16/$E$90</f>
        <v>0</v>
      </c>
    </row>
    <row r="52" spans="1:11" s="119" customFormat="1" ht="14.4" hidden="1" customHeight="1" outlineLevel="1" x14ac:dyDescent="0.3">
      <c r="A52" s="291">
        <v>50</v>
      </c>
      <c r="D52" s="22" t="str">
        <f>'Plán oprav'!B17</f>
        <v>zelená páteř</v>
      </c>
      <c r="E52" s="120"/>
      <c r="F52" s="120"/>
      <c r="G52" s="309"/>
      <c r="H52" s="224">
        <f>'Plán oprav'!C17/$E$90</f>
        <v>0</v>
      </c>
      <c r="I52" s="224">
        <f>'Plán oprav'!D17/$E$90</f>
        <v>0</v>
      </c>
      <c r="J52" s="224">
        <f>'Plán oprav'!E17/$E$90</f>
        <v>0</v>
      </c>
      <c r="K52" s="224">
        <f>'Plán oprav'!F17/$E$90</f>
        <v>0</v>
      </c>
    </row>
    <row r="53" spans="1:11" s="119" customFormat="1" ht="14.4" hidden="1" customHeight="1" outlineLevel="1" x14ac:dyDescent="0.3">
      <c r="A53" s="291">
        <v>51</v>
      </c>
      <c r="D53" s="22" t="str">
        <f>'Plán oprav'!B18</f>
        <v>revitalizace sídlišť</v>
      </c>
      <c r="E53" s="120"/>
      <c r="F53" s="120"/>
      <c r="G53" s="309"/>
      <c r="H53" s="224">
        <f>'Plán oprav'!C18/$E$90</f>
        <v>0</v>
      </c>
      <c r="I53" s="224">
        <f>'Plán oprav'!D18/$E$90</f>
        <v>0</v>
      </c>
      <c r="J53" s="224">
        <f>'Plán oprav'!E18/$E$90</f>
        <v>0</v>
      </c>
      <c r="K53" s="224">
        <f>'Plán oprav'!F18/$E$90</f>
        <v>0</v>
      </c>
    </row>
    <row r="54" spans="1:11" s="119" customFormat="1" ht="14.4" customHeight="1" collapsed="1" x14ac:dyDescent="0.3">
      <c r="A54" s="291">
        <v>52</v>
      </c>
      <c r="C54" s="253" t="s">
        <v>1359</v>
      </c>
      <c r="D54" s="255"/>
      <c r="E54" s="256">
        <v>99.5</v>
      </c>
      <c r="F54" s="254">
        <v>125</v>
      </c>
      <c r="G54" s="305">
        <v>114.6</v>
      </c>
      <c r="H54" s="254">
        <f>'Plán oprav'!C19/$E$90</f>
        <v>81.781999999999996</v>
      </c>
      <c r="I54" s="254">
        <f>'Plán oprav'!D19/$E$90</f>
        <v>75.760999999999996</v>
      </c>
      <c r="J54" s="254">
        <f>'Plán oprav'!E19/$E$90</f>
        <v>57.194000000000003</v>
      </c>
      <c r="K54" s="254">
        <f>'Plán oprav'!F19/$E$90</f>
        <v>62.024000000000001</v>
      </c>
    </row>
    <row r="55" spans="1:11" s="119" customFormat="1" ht="14.4" customHeight="1" x14ac:dyDescent="0.3">
      <c r="A55" s="291">
        <v>53</v>
      </c>
      <c r="E55" s="246"/>
      <c r="F55" s="246"/>
      <c r="G55" s="310"/>
      <c r="H55" s="246"/>
      <c r="I55" s="246"/>
      <c r="J55" s="246"/>
      <c r="K55" s="246"/>
    </row>
    <row r="56" spans="1:11" s="33" customFormat="1" ht="14.4" customHeight="1" x14ac:dyDescent="0.3">
      <c r="A56" s="291">
        <v>54</v>
      </c>
      <c r="C56" s="33" t="s">
        <v>31</v>
      </c>
      <c r="D56" s="34"/>
      <c r="E56" s="222"/>
      <c r="F56" s="222"/>
      <c r="G56" s="311"/>
      <c r="H56" s="222"/>
      <c r="I56" s="222"/>
      <c r="J56" s="222"/>
      <c r="K56" s="222"/>
    </row>
    <row r="57" spans="1:11" s="33" customFormat="1" ht="14.4" hidden="1" customHeight="1" outlineLevel="1" x14ac:dyDescent="0.3">
      <c r="A57" s="291">
        <v>55</v>
      </c>
      <c r="D57" s="245" t="str">
        <f>'Plán investic'!B4</f>
        <v>doprava a parkování</v>
      </c>
      <c r="E57" s="222"/>
      <c r="F57" s="222"/>
      <c r="G57" s="311"/>
      <c r="H57" s="247">
        <f>'Plán investic'!C4/$E$90</f>
        <v>61.5</v>
      </c>
      <c r="I57" s="247">
        <f>'Plán investic'!D4/$E$90</f>
        <v>58.5</v>
      </c>
      <c r="J57" s="247">
        <f>'Plán investic'!E4/$E$90</f>
        <v>43</v>
      </c>
      <c r="K57" s="247">
        <f>'Plán investic'!F4/$E$90</f>
        <v>6</v>
      </c>
    </row>
    <row r="58" spans="1:11" s="33" customFormat="1" ht="14.4" hidden="1" customHeight="1" outlineLevel="1" x14ac:dyDescent="0.3">
      <c r="A58" s="291">
        <v>56</v>
      </c>
      <c r="D58" s="245" t="str">
        <f>'Plán investic'!B5</f>
        <v>sportovní a zájmová činnost</v>
      </c>
      <c r="E58" s="222"/>
      <c r="F58" s="222"/>
      <c r="G58" s="311"/>
      <c r="H58" s="247">
        <f>'Plán investic'!C5/$E$90</f>
        <v>200.3</v>
      </c>
      <c r="I58" s="247">
        <f>'Plán investic'!D5/$E$90</f>
        <v>191.3</v>
      </c>
      <c r="J58" s="247">
        <f>'Plán investic'!E5/$E$90</f>
        <v>0.3</v>
      </c>
      <c r="K58" s="247">
        <f>'Plán investic'!F5/$E$90</f>
        <v>0.3</v>
      </c>
    </row>
    <row r="59" spans="1:11" s="33" customFormat="1" ht="14.4" hidden="1" customHeight="1" outlineLevel="1" x14ac:dyDescent="0.3">
      <c r="A59" s="291">
        <v>57</v>
      </c>
      <c r="D59" s="245" t="str">
        <f>'Plán investic'!B6</f>
        <v>kultura</v>
      </c>
      <c r="E59" s="222"/>
      <c r="F59" s="222"/>
      <c r="G59" s="311"/>
      <c r="H59" s="247">
        <f>'Plán investic'!C6/$E$90</f>
        <v>2</v>
      </c>
      <c r="I59" s="247">
        <f>'Plán investic'!D6/$E$90</f>
        <v>2</v>
      </c>
      <c r="J59" s="247">
        <f>'Plán investic'!E6/$E$90</f>
        <v>2</v>
      </c>
      <c r="K59" s="247">
        <f>'Plán investic'!F6/$E$90</f>
        <v>30</v>
      </c>
    </row>
    <row r="60" spans="1:11" s="33" customFormat="1" ht="14.4" hidden="1" customHeight="1" outlineLevel="1" x14ac:dyDescent="0.3">
      <c r="A60" s="291">
        <v>58</v>
      </c>
      <c r="D60" s="245" t="str">
        <f>'Plán investic'!B7</f>
        <v>zelená páteř</v>
      </c>
      <c r="E60" s="222"/>
      <c r="F60" s="222"/>
      <c r="G60" s="311"/>
      <c r="H60" s="247">
        <f>'Plán investic'!C7/$E$90</f>
        <v>19</v>
      </c>
      <c r="I60" s="247">
        <f>'Plán investic'!D7/$E$90</f>
        <v>17</v>
      </c>
      <c r="J60" s="247">
        <f>'Plán investic'!E7/$E$90</f>
        <v>2</v>
      </c>
      <c r="K60" s="247">
        <f>'Plán investic'!F7/$E$90</f>
        <v>2</v>
      </c>
    </row>
    <row r="61" spans="1:11" s="33" customFormat="1" ht="14.4" hidden="1" customHeight="1" outlineLevel="1" x14ac:dyDescent="0.3">
      <c r="A61" s="291">
        <v>59</v>
      </c>
      <c r="D61" s="245" t="str">
        <f>'Plán investic'!B8</f>
        <v>revitalizace sídlišť</v>
      </c>
      <c r="E61" s="222"/>
      <c r="F61" s="222"/>
      <c r="G61" s="311"/>
      <c r="H61" s="247">
        <f>'Plán investic'!C8/$E$90</f>
        <v>5</v>
      </c>
      <c r="I61" s="247">
        <f>'Plán investic'!D8/$E$90</f>
        <v>5</v>
      </c>
      <c r="J61" s="247">
        <f>'Plán investic'!E8/$E$90</f>
        <v>5</v>
      </c>
      <c r="K61" s="247">
        <f>'Plán investic'!F8/$E$90</f>
        <v>5</v>
      </c>
    </row>
    <row r="62" spans="1:11" s="33" customFormat="1" ht="14.4" hidden="1" customHeight="1" outlineLevel="1" x14ac:dyDescent="0.3">
      <c r="A62" s="291">
        <v>60</v>
      </c>
      <c r="D62" s="245" t="str">
        <f>'Plán investic'!B9</f>
        <v>vzdělávání a školské služby</v>
      </c>
      <c r="E62" s="222"/>
      <c r="F62" s="222"/>
      <c r="G62" s="311"/>
      <c r="H62" s="247">
        <f>'Plán investic'!C9/$E$90</f>
        <v>1</v>
      </c>
      <c r="I62" s="247">
        <f>'Plán investic'!D9/$E$90</f>
        <v>1</v>
      </c>
      <c r="J62" s="247">
        <f>'Plán investic'!E9/$E$90</f>
        <v>1</v>
      </c>
      <c r="K62" s="247">
        <f>'Plán investic'!F9/$E$90</f>
        <v>1</v>
      </c>
    </row>
    <row r="63" spans="1:11" s="33" customFormat="1" ht="14.4" hidden="1" customHeight="1" outlineLevel="1" x14ac:dyDescent="0.3">
      <c r="A63" s="291">
        <v>61</v>
      </c>
      <c r="D63" s="245" t="str">
        <f>'Plán investic'!B10</f>
        <v>zdravotnictví a sociální věci</v>
      </c>
      <c r="E63" s="222"/>
      <c r="F63" s="222"/>
      <c r="G63" s="311"/>
      <c r="H63" s="247">
        <f>'Plán investic'!C10/$E$90</f>
        <v>10</v>
      </c>
      <c r="I63" s="247">
        <f>'Plán investic'!D10/$E$90</f>
        <v>2</v>
      </c>
      <c r="J63" s="247">
        <f>'Plán investic'!E10/$E$90</f>
        <v>2</v>
      </c>
      <c r="K63" s="247">
        <f>'Plán investic'!F10/$E$90</f>
        <v>2</v>
      </c>
    </row>
    <row r="64" spans="1:11" s="33" customFormat="1" ht="14.4" hidden="1" customHeight="1" outlineLevel="1" x14ac:dyDescent="0.3">
      <c r="A64" s="291">
        <v>62</v>
      </c>
      <c r="D64" s="245" t="str">
        <f>'Plán investic'!B11</f>
        <v>bytové hospodářství</v>
      </c>
      <c r="E64" s="222"/>
      <c r="F64" s="222"/>
      <c r="G64" s="311"/>
      <c r="H64" s="247">
        <f>'Plán investic'!C11/$E$90</f>
        <v>17.350000000000001</v>
      </c>
      <c r="I64" s="247">
        <f>'Plán investic'!D11/$E$90</f>
        <v>11.845000000000001</v>
      </c>
      <c r="J64" s="247">
        <f>'Plán investic'!E11/$E$90</f>
        <v>6</v>
      </c>
      <c r="K64" s="247">
        <f>'Plán investic'!F11/$E$90</f>
        <v>3</v>
      </c>
    </row>
    <row r="65" spans="1:11" s="33" customFormat="1" ht="14.4" hidden="1" customHeight="1" outlineLevel="1" x14ac:dyDescent="0.3">
      <c r="A65" s="291">
        <v>63</v>
      </c>
      <c r="D65" s="245" t="str">
        <f>'Plán investic'!B12</f>
        <v>nebytové hospodářství</v>
      </c>
      <c r="E65" s="222"/>
      <c r="F65" s="222"/>
      <c r="G65" s="311"/>
      <c r="H65" s="247">
        <f>'Plán investic'!C12/$E$90</f>
        <v>0.6</v>
      </c>
      <c r="I65" s="247">
        <f>'Plán investic'!D12/$E$90</f>
        <v>0.3</v>
      </c>
      <c r="J65" s="247">
        <f>'Plán investic'!E12/$E$90</f>
        <v>0.3</v>
      </c>
      <c r="K65" s="247">
        <f>'Plán investic'!F12/$E$90</f>
        <v>0.3</v>
      </c>
    </row>
    <row r="66" spans="1:11" s="33" customFormat="1" ht="14.4" hidden="1" customHeight="1" outlineLevel="1" x14ac:dyDescent="0.3">
      <c r="A66" s="291">
        <v>64</v>
      </c>
      <c r="D66" s="245" t="str">
        <f>'Plán investic'!B13</f>
        <v>městský úřad nebo místní správa</v>
      </c>
      <c r="E66" s="222"/>
      <c r="F66" s="222"/>
      <c r="G66" s="311"/>
      <c r="H66" s="247">
        <f>'Plán investic'!C13/$E$90</f>
        <v>1</v>
      </c>
      <c r="I66" s="247">
        <f>'Plán investic'!D13/$E$90</f>
        <v>1</v>
      </c>
      <c r="J66" s="247">
        <f>'Plán investic'!E13/$E$90</f>
        <v>1</v>
      </c>
      <c r="K66" s="247">
        <f>'Plán investic'!F13/$E$90</f>
        <v>1</v>
      </c>
    </row>
    <row r="67" spans="1:11" s="33" customFormat="1" ht="14.4" hidden="1" customHeight="1" outlineLevel="1" x14ac:dyDescent="0.3">
      <c r="A67" s="291">
        <v>65</v>
      </c>
      <c r="D67" s="245" t="str">
        <f>'Plán investic'!B14</f>
        <v>bezpečnost</v>
      </c>
      <c r="E67" s="222"/>
      <c r="F67" s="222"/>
      <c r="G67" s="311"/>
      <c r="H67" s="247">
        <f>'Plán investic'!C14/$E$90</f>
        <v>1</v>
      </c>
      <c r="I67" s="247">
        <f>'Plán investic'!D14/$E$90</f>
        <v>1</v>
      </c>
      <c r="J67" s="247">
        <f>'Plán investic'!E14/$E$90</f>
        <v>1</v>
      </c>
      <c r="K67" s="247">
        <f>'Plán investic'!F14/$E$90</f>
        <v>1</v>
      </c>
    </row>
    <row r="68" spans="1:11" s="33" customFormat="1" ht="14.4" hidden="1" customHeight="1" outlineLevel="1" x14ac:dyDescent="0.3">
      <c r="A68" s="291">
        <v>66</v>
      </c>
      <c r="D68" s="245" t="str">
        <f>'Plán investic'!B15</f>
        <v>ostatní včetně rezervy 10 mil CZK</v>
      </c>
      <c r="E68" s="222"/>
      <c r="F68" s="222"/>
      <c r="G68" s="311"/>
      <c r="H68" s="247">
        <f>'Plán investic'!C15/$E$90</f>
        <v>7</v>
      </c>
      <c r="I68" s="247">
        <f>'Plán investic'!D15/$E$90</f>
        <v>4.3</v>
      </c>
      <c r="J68" s="247">
        <f>'Plán investic'!E15/$E$90</f>
        <v>4.3</v>
      </c>
      <c r="K68" s="247">
        <f>'Plán investic'!F15/$E$90</f>
        <v>4.3</v>
      </c>
    </row>
    <row r="69" spans="1:11" s="33" customFormat="1" ht="14.4" hidden="1" customHeight="1" outlineLevel="1" x14ac:dyDescent="0.3">
      <c r="A69" s="291">
        <v>67</v>
      </c>
      <c r="D69" s="245" t="str">
        <f>'Plán investic'!B16</f>
        <v>vodohospodářský majetek</v>
      </c>
      <c r="E69" s="222"/>
      <c r="F69" s="222"/>
      <c r="G69" s="311"/>
      <c r="H69" s="247">
        <f>'Plán investic'!C16/$E$90</f>
        <v>29</v>
      </c>
      <c r="I69" s="247">
        <f>'Plán investic'!D16/$E$90</f>
        <v>27</v>
      </c>
      <c r="J69" s="247">
        <f>'Plán investic'!E16/$E$90</f>
        <v>72</v>
      </c>
      <c r="K69" s="247">
        <f>'Plán investic'!F16/$E$90</f>
        <v>22</v>
      </c>
    </row>
    <row r="70" spans="1:11" s="33" customFormat="1" ht="14.4" hidden="1" customHeight="1" outlineLevel="1" x14ac:dyDescent="0.3">
      <c r="A70" s="291">
        <v>68</v>
      </c>
      <c r="D70" s="245" t="str">
        <f>'Plán investic'!B17</f>
        <v>projekty a studie</v>
      </c>
      <c r="E70" s="222"/>
      <c r="F70" s="222"/>
      <c r="G70" s="311"/>
      <c r="H70" s="247">
        <f>'Plán investic'!C17/$E$90</f>
        <v>8.6999999999999993</v>
      </c>
      <c r="I70" s="247">
        <f>'Plán investic'!D17/$E$90</f>
        <v>10.199999999999999</v>
      </c>
      <c r="J70" s="247">
        <f>'Plán investic'!E17/$E$90</f>
        <v>6.7</v>
      </c>
      <c r="K70" s="247">
        <f>'Plán investic'!F17/$E$90</f>
        <v>6.7</v>
      </c>
    </row>
    <row r="71" spans="1:11" s="33" customFormat="1" ht="14.4" hidden="1" customHeight="1" outlineLevel="1" x14ac:dyDescent="0.3">
      <c r="A71" s="291">
        <v>69</v>
      </c>
      <c r="D71" s="245" t="str">
        <f>'Plán investic'!B18</f>
        <v>Fond pozemků - výkupy</v>
      </c>
      <c r="E71" s="222"/>
      <c r="F71" s="222"/>
      <c r="G71" s="311"/>
      <c r="H71" s="247">
        <f>'Plán investic'!C18/$E$90</f>
        <v>15</v>
      </c>
      <c r="I71" s="247">
        <f>'Plán investic'!D18/$E$90</f>
        <v>15</v>
      </c>
      <c r="J71" s="247">
        <f>'Plán investic'!E18/$E$90</f>
        <v>15</v>
      </c>
      <c r="K71" s="247">
        <f>'Plán investic'!F18/$E$90</f>
        <v>15</v>
      </c>
    </row>
    <row r="72" spans="1:11" s="33" customFormat="1" ht="14.4" customHeight="1" collapsed="1" x14ac:dyDescent="0.3">
      <c r="A72" s="291">
        <v>70</v>
      </c>
      <c r="C72" s="253" t="s">
        <v>45</v>
      </c>
      <c r="D72" s="257"/>
      <c r="E72" s="256">
        <v>121.2</v>
      </c>
      <c r="F72" s="254">
        <v>155</v>
      </c>
      <c r="G72" s="305">
        <v>247.2</v>
      </c>
      <c r="H72" s="254">
        <f>SUM(H57:H71)</f>
        <v>378.45000000000005</v>
      </c>
      <c r="I72" s="254">
        <f>SUM(I57:I71)</f>
        <v>347.44500000000005</v>
      </c>
      <c r="J72" s="254">
        <f>SUM(J57:J71)</f>
        <v>161.59999999999997</v>
      </c>
      <c r="K72" s="254">
        <f>SUM(K57:K71)</f>
        <v>99.6</v>
      </c>
    </row>
    <row r="73" spans="1:11" s="33" customFormat="1" ht="14.4" customHeight="1" x14ac:dyDescent="0.3">
      <c r="A73" s="291">
        <v>71</v>
      </c>
      <c r="D73" s="245"/>
      <c r="E73" s="222"/>
      <c r="F73" s="222"/>
      <c r="G73" s="311"/>
      <c r="H73" s="222"/>
      <c r="I73" s="222"/>
      <c r="J73" s="222"/>
      <c r="K73" s="222"/>
    </row>
    <row r="74" spans="1:11" s="30" customFormat="1" ht="14.4" customHeight="1" thickBot="1" x14ac:dyDescent="0.35">
      <c r="A74" s="291">
        <v>72</v>
      </c>
      <c r="B74" s="250" t="s">
        <v>46</v>
      </c>
      <c r="C74" s="250"/>
      <c r="D74" s="250"/>
      <c r="E74" s="258">
        <f>E34+E54+E72</f>
        <v>785.40000000000009</v>
      </c>
      <c r="F74" s="258">
        <f>F34+F54+F72</f>
        <v>898.7</v>
      </c>
      <c r="G74" s="312">
        <v>1023.3</v>
      </c>
      <c r="H74" s="258">
        <f>H34+H54+H72</f>
        <v>1137.2215000000001</v>
      </c>
      <c r="I74" s="258">
        <f>I34+I54+I72</f>
        <v>1116.1498824999999</v>
      </c>
      <c r="J74" s="258">
        <f>J34+J54+J72</f>
        <v>928.38690588750001</v>
      </c>
      <c r="K74" s="258">
        <f>K34+K54+K72</f>
        <v>888.59169446856254</v>
      </c>
    </row>
    <row r="75" spans="1:11" s="23" customFormat="1" ht="14.4" customHeight="1" x14ac:dyDescent="0.3">
      <c r="A75" s="291">
        <v>73</v>
      </c>
      <c r="D75" s="50"/>
      <c r="E75" s="39"/>
      <c r="F75" s="51"/>
      <c r="G75" s="300"/>
      <c r="H75" s="42"/>
      <c r="I75" s="42"/>
      <c r="J75" s="39"/>
      <c r="K75" s="39"/>
    </row>
    <row r="76" spans="1:11" s="36" customFormat="1" ht="14.4" customHeight="1" thickBot="1" x14ac:dyDescent="0.35">
      <c r="A76" s="291">
        <v>74</v>
      </c>
      <c r="B76" s="250" t="s">
        <v>363</v>
      </c>
      <c r="C76" s="250"/>
      <c r="D76" s="250"/>
      <c r="E76" s="258">
        <f t="shared" ref="E76:K76" si="13">E10-E74</f>
        <v>23.599999999999909</v>
      </c>
      <c r="F76" s="258">
        <f t="shared" si="13"/>
        <v>5.3999999999999773</v>
      </c>
      <c r="G76" s="312">
        <f t="shared" si="13"/>
        <v>-135.38371800000004</v>
      </c>
      <c r="H76" s="258">
        <f t="shared" si="13"/>
        <v>-231.48229066618376</v>
      </c>
      <c r="I76" s="258">
        <f t="shared" si="13"/>
        <v>-186.23899678590192</v>
      </c>
      <c r="J76" s="258">
        <f t="shared" si="13"/>
        <v>26.938223067014746</v>
      </c>
      <c r="K76" s="258">
        <f t="shared" si="13"/>
        <v>94.42830931233209</v>
      </c>
    </row>
    <row r="77" spans="1:11" s="23" customFormat="1" ht="14.4" customHeight="1" x14ac:dyDescent="0.3">
      <c r="A77" s="291">
        <v>75</v>
      </c>
      <c r="G77" s="300"/>
      <c r="H77" s="42"/>
      <c r="I77" s="42"/>
      <c r="J77" s="39"/>
      <c r="K77" s="39"/>
    </row>
    <row r="78" spans="1:11" s="23" customFormat="1" ht="14.4" customHeight="1" x14ac:dyDescent="0.3">
      <c r="A78" s="291">
        <v>76</v>
      </c>
      <c r="B78" s="270" t="s">
        <v>359</v>
      </c>
      <c r="C78" s="225"/>
      <c r="D78" s="225"/>
      <c r="E78" s="271">
        <v>-3</v>
      </c>
      <c r="F78" s="272">
        <v>-3</v>
      </c>
      <c r="G78" s="313"/>
      <c r="H78" s="271"/>
      <c r="I78" s="271"/>
      <c r="J78" s="273">
        <f>PMT($E$88,$E$89,SUM(G80:K80))</f>
        <v>-46.892202642063836</v>
      </c>
      <c r="K78" s="273">
        <f>PMT($E$88,$E$89,SUM(H80:K80))</f>
        <v>-46.892202642063836</v>
      </c>
    </row>
    <row r="79" spans="1:11" s="23" customFormat="1" ht="14.4" customHeight="1" x14ac:dyDescent="0.3">
      <c r="A79" s="291">
        <v>77</v>
      </c>
      <c r="E79" s="39"/>
      <c r="F79" s="42"/>
      <c r="G79" s="300"/>
      <c r="H79" s="42"/>
      <c r="I79" s="42"/>
      <c r="J79" s="39"/>
      <c r="K79" s="39"/>
    </row>
    <row r="80" spans="1:11" s="23" customFormat="1" ht="14.4" customHeight="1" x14ac:dyDescent="0.3">
      <c r="A80" s="291">
        <v>78</v>
      </c>
      <c r="B80" s="270" t="s">
        <v>360</v>
      </c>
      <c r="C80" s="225"/>
      <c r="D80" s="225"/>
      <c r="E80" s="271"/>
      <c r="F80" s="272"/>
      <c r="G80" s="313"/>
      <c r="H80" s="272">
        <v>200</v>
      </c>
      <c r="I80" s="272">
        <v>200</v>
      </c>
      <c r="J80" s="272"/>
      <c r="K80" s="272"/>
    </row>
    <row r="81" spans="1:11" s="23" customFormat="1" ht="14.4" customHeight="1" x14ac:dyDescent="0.3">
      <c r="A81" s="291">
        <v>79</v>
      </c>
      <c r="E81" s="39"/>
      <c r="F81" s="42"/>
      <c r="G81" s="300"/>
      <c r="H81" s="42"/>
      <c r="I81" s="42"/>
      <c r="J81" s="39"/>
      <c r="K81" s="39"/>
    </row>
    <row r="82" spans="1:11" s="23" customFormat="1" ht="14.4" customHeight="1" x14ac:dyDescent="0.3">
      <c r="A82" s="291">
        <v>80</v>
      </c>
      <c r="B82" s="259" t="s">
        <v>43</v>
      </c>
      <c r="C82" s="260"/>
      <c r="D82" s="260"/>
      <c r="E82" s="261">
        <v>251</v>
      </c>
      <c r="F82" s="261">
        <v>250</v>
      </c>
      <c r="G82" s="314">
        <f>G3+G10-G74+G78+G80</f>
        <v>114.61628199999996</v>
      </c>
      <c r="H82" s="262">
        <f>H3+H10-H74+H78+H80</f>
        <v>83.133991333816198</v>
      </c>
      <c r="I82" s="262">
        <f>I3+I10-I74+I78+I80</f>
        <v>96.89499454791428</v>
      </c>
      <c r="J82" s="262">
        <f>J3+J10-J74+J78+J80</f>
        <v>76.94101497286519</v>
      </c>
      <c r="K82" s="262">
        <f>K3+K10-K74+K78+K80</f>
        <v>124.47712164313347</v>
      </c>
    </row>
    <row r="83" spans="1:11" x14ac:dyDescent="0.3">
      <c r="F83" s="49"/>
      <c r="G83" s="49"/>
      <c r="H83" s="49"/>
      <c r="I83" s="49"/>
    </row>
    <row r="84" spans="1:11" s="22" customFormat="1" x14ac:dyDescent="0.3">
      <c r="A84" s="290"/>
      <c r="E84" s="38"/>
      <c r="F84" s="49"/>
      <c r="G84" s="49"/>
      <c r="H84" s="49"/>
      <c r="I84" s="49"/>
      <c r="J84" s="39"/>
      <c r="K84" s="39"/>
    </row>
    <row r="85" spans="1:11" ht="15.6" x14ac:dyDescent="0.3">
      <c r="B85" s="21" t="s">
        <v>1364</v>
      </c>
    </row>
    <row r="86" spans="1:11" x14ac:dyDescent="0.3">
      <c r="D86" s="269" t="s">
        <v>290</v>
      </c>
      <c r="E86" s="268">
        <v>1.0349999999999999</v>
      </c>
      <c r="H86" s="23"/>
      <c r="I86" s="23"/>
    </row>
    <row r="87" spans="1:11" x14ac:dyDescent="0.3">
      <c r="D87" s="59" t="s">
        <v>290</v>
      </c>
      <c r="E87" s="58">
        <v>1.05</v>
      </c>
      <c r="H87" s="49"/>
      <c r="I87" s="49"/>
    </row>
    <row r="88" spans="1:11" x14ac:dyDescent="0.3">
      <c r="D88" s="271" t="s">
        <v>1362</v>
      </c>
      <c r="E88" s="274">
        <v>0.03</v>
      </c>
      <c r="F88" s="49"/>
      <c r="G88" s="49"/>
      <c r="H88" s="49"/>
      <c r="I88" s="49"/>
    </row>
    <row r="89" spans="1:11" x14ac:dyDescent="0.3">
      <c r="D89" s="271" t="s">
        <v>1365</v>
      </c>
      <c r="E89" s="271">
        <v>10</v>
      </c>
      <c r="F89" s="49"/>
      <c r="G89" s="49"/>
      <c r="H89" s="49"/>
      <c r="I89" s="49"/>
    </row>
    <row r="90" spans="1:11" x14ac:dyDescent="0.3">
      <c r="D90" s="245" t="s">
        <v>1363</v>
      </c>
      <c r="E90" s="275">
        <v>1000000</v>
      </c>
      <c r="F90" s="49"/>
      <c r="G90" s="49"/>
      <c r="H90" s="49"/>
      <c r="I90" s="49"/>
    </row>
    <row r="91" spans="1:11" x14ac:dyDescent="0.3">
      <c r="F91" s="49"/>
      <c r="G91" s="49"/>
      <c r="H91" s="49"/>
      <c r="I91" s="49"/>
    </row>
    <row r="92" spans="1:11" ht="15.6" x14ac:dyDescent="0.3">
      <c r="B92" s="21" t="s">
        <v>1366</v>
      </c>
      <c r="F92" s="49"/>
      <c r="G92" s="49"/>
      <c r="H92" s="49"/>
      <c r="I92" s="49"/>
    </row>
    <row r="93" spans="1:11" x14ac:dyDescent="0.3">
      <c r="C93" s="276">
        <v>1</v>
      </c>
      <c r="D93" s="276" t="s">
        <v>1369</v>
      </c>
      <c r="E93" s="276"/>
      <c r="F93" s="276"/>
      <c r="G93" s="276"/>
      <c r="H93" s="276"/>
      <c r="I93" s="276"/>
      <c r="J93" s="276"/>
      <c r="K93" s="276"/>
    </row>
    <row r="94" spans="1:11" x14ac:dyDescent="0.3">
      <c r="C94" s="276">
        <v>2</v>
      </c>
      <c r="D94" s="276" t="s">
        <v>1370</v>
      </c>
      <c r="E94" s="276"/>
      <c r="F94" s="276"/>
      <c r="G94" s="276"/>
      <c r="H94" s="276"/>
      <c r="I94" s="276"/>
      <c r="J94" s="276"/>
      <c r="K94" s="276"/>
    </row>
    <row r="95" spans="1:11" x14ac:dyDescent="0.3">
      <c r="C95" s="276">
        <v>3</v>
      </c>
      <c r="D95" s="276" t="s">
        <v>1371</v>
      </c>
      <c r="E95" s="276"/>
      <c r="F95" s="276"/>
      <c r="G95" s="276"/>
      <c r="H95" s="276"/>
      <c r="I95" s="276"/>
      <c r="J95" s="276"/>
      <c r="K95" s="276"/>
    </row>
    <row r="96" spans="1:11" x14ac:dyDescent="0.3">
      <c r="C96" s="276">
        <v>4</v>
      </c>
      <c r="D96" s="276" t="s">
        <v>1367</v>
      </c>
      <c r="E96" s="276"/>
      <c r="F96" s="276"/>
      <c r="G96" s="276"/>
      <c r="H96" s="276"/>
      <c r="I96" s="276"/>
      <c r="J96" s="276"/>
      <c r="K96" s="276"/>
    </row>
    <row r="97" spans="2:11" x14ac:dyDescent="0.3">
      <c r="C97" s="276">
        <v>5</v>
      </c>
      <c r="D97" s="276" t="s">
        <v>1368</v>
      </c>
      <c r="E97" s="276"/>
      <c r="F97" s="276"/>
      <c r="G97" s="276"/>
      <c r="H97" s="276"/>
      <c r="I97" s="276"/>
      <c r="J97" s="276"/>
      <c r="K97" s="276"/>
    </row>
    <row r="98" spans="2:11" x14ac:dyDescent="0.3">
      <c r="C98" s="276"/>
      <c r="D98" s="276"/>
      <c r="E98" s="276"/>
      <c r="F98" s="276"/>
      <c r="G98" s="276"/>
      <c r="H98" s="276"/>
      <c r="I98" s="276"/>
      <c r="J98" s="276"/>
      <c r="K98" s="276"/>
    </row>
    <row r="99" spans="2:11" x14ac:dyDescent="0.3">
      <c r="B99" s="1" t="s">
        <v>1372</v>
      </c>
      <c r="C99" s="276"/>
      <c r="D99" s="276"/>
      <c r="E99" s="276"/>
      <c r="F99" s="276"/>
      <c r="G99" s="276"/>
      <c r="H99" s="276"/>
      <c r="I99" s="276"/>
      <c r="J99" s="276"/>
      <c r="K99" s="276"/>
    </row>
    <row r="100" spans="2:11" x14ac:dyDescent="0.3">
      <c r="C100" s="276" t="s">
        <v>1373</v>
      </c>
      <c r="D100" s="276"/>
      <c r="E100" s="276"/>
      <c r="F100" s="276"/>
      <c r="G100" s="276"/>
      <c r="H100" s="276"/>
      <c r="I100" s="276"/>
      <c r="J100" s="276"/>
      <c r="K100" s="276"/>
    </row>
    <row r="101" spans="2:11" x14ac:dyDescent="0.3">
      <c r="C101" s="276"/>
      <c r="D101" s="276"/>
      <c r="E101" s="276"/>
      <c r="F101" s="276"/>
      <c r="G101" s="276"/>
      <c r="H101" s="276"/>
      <c r="I101" s="276"/>
      <c r="J101" s="276"/>
      <c r="K101" s="276"/>
    </row>
    <row r="102" spans="2:11" x14ac:dyDescent="0.3">
      <c r="B102" s="1" t="s">
        <v>1380</v>
      </c>
      <c r="C102" s="276"/>
      <c r="D102" s="276"/>
      <c r="E102" s="276"/>
      <c r="F102" s="276"/>
      <c r="G102" s="276"/>
      <c r="H102" s="276"/>
      <c r="I102" s="276"/>
      <c r="J102" s="276"/>
      <c r="K102" s="276"/>
    </row>
    <row r="103" spans="2:11" x14ac:dyDescent="0.3">
      <c r="C103" s="315">
        <v>191122</v>
      </c>
      <c r="D103" s="315"/>
      <c r="E103" s="276"/>
      <c r="F103" s="276"/>
      <c r="G103" s="276"/>
      <c r="H103" s="276"/>
      <c r="I103" s="276"/>
      <c r="J103" s="276"/>
      <c r="K103" s="276"/>
    </row>
  </sheetData>
  <mergeCells count="1">
    <mergeCell ref="C103:D103"/>
  </mergeCells>
  <printOptions horizontalCentered="1" verticalCentered="1"/>
  <pageMargins left="0.43307086614173229" right="0.43307086614173229" top="0.74803149606299213" bottom="0.74803149606299213" header="0.31496062992125984" footer="0.31496062992125984"/>
  <pageSetup paperSize="9" scale="69" orientation="portrait" horizontalDpi="4294967293" verticalDpi="4294967293"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B2:F19"/>
  <sheetViews>
    <sheetView zoomScaleNormal="100" workbookViewId="0">
      <pane ySplit="3" topLeftCell="A4" activePane="bottomLeft" state="frozen"/>
      <selection pane="bottomLeft" activeCell="D23" sqref="D23"/>
    </sheetView>
  </sheetViews>
  <sheetFormatPr defaultRowHeight="14.4" x14ac:dyDescent="0.3"/>
  <cols>
    <col min="1" max="1" width="9.109375" style="22"/>
    <col min="2" max="2" width="37.5546875" style="22" bestFit="1" customWidth="1"/>
    <col min="3" max="5" width="13.109375" style="27" bestFit="1" customWidth="1"/>
    <col min="6" max="6" width="10.88671875" style="22" bestFit="1" customWidth="1"/>
    <col min="7" max="256" width="9.109375" style="22"/>
    <col min="257" max="257" width="37.5546875" style="22" bestFit="1" customWidth="1"/>
    <col min="258" max="261" width="13.109375" style="22" bestFit="1" customWidth="1"/>
    <col min="262" max="262" width="10.88671875" style="22" bestFit="1" customWidth="1"/>
    <col min="263" max="512" width="9.109375" style="22"/>
    <col min="513" max="513" width="37.5546875" style="22" bestFit="1" customWidth="1"/>
    <col min="514" max="517" width="13.109375" style="22" bestFit="1" customWidth="1"/>
    <col min="518" max="518" width="10.88671875" style="22" bestFit="1" customWidth="1"/>
    <col min="519" max="768" width="9.109375" style="22"/>
    <col min="769" max="769" width="37.5546875" style="22" bestFit="1" customWidth="1"/>
    <col min="770" max="773" width="13.109375" style="22" bestFit="1" customWidth="1"/>
    <col min="774" max="774" width="10.88671875" style="22" bestFit="1" customWidth="1"/>
    <col min="775" max="1024" width="9.109375" style="22"/>
    <col min="1025" max="1025" width="37.5546875" style="22" bestFit="1" customWidth="1"/>
    <col min="1026" max="1029" width="13.109375" style="22" bestFit="1" customWidth="1"/>
    <col min="1030" max="1030" width="10.88671875" style="22" bestFit="1" customWidth="1"/>
    <col min="1031" max="1280" width="9.109375" style="22"/>
    <col min="1281" max="1281" width="37.5546875" style="22" bestFit="1" customWidth="1"/>
    <col min="1282" max="1285" width="13.109375" style="22" bestFit="1" customWidth="1"/>
    <col min="1286" max="1286" width="10.88671875" style="22" bestFit="1" customWidth="1"/>
    <col min="1287" max="1536" width="9.109375" style="22"/>
    <col min="1537" max="1537" width="37.5546875" style="22" bestFit="1" customWidth="1"/>
    <col min="1538" max="1541" width="13.109375" style="22" bestFit="1" customWidth="1"/>
    <col min="1542" max="1542" width="10.88671875" style="22" bestFit="1" customWidth="1"/>
    <col min="1543" max="1792" width="9.109375" style="22"/>
    <col min="1793" max="1793" width="37.5546875" style="22" bestFit="1" customWidth="1"/>
    <col min="1794" max="1797" width="13.109375" style="22" bestFit="1" customWidth="1"/>
    <col min="1798" max="1798" width="10.88671875" style="22" bestFit="1" customWidth="1"/>
    <col min="1799" max="2048" width="9.109375" style="22"/>
    <col min="2049" max="2049" width="37.5546875" style="22" bestFit="1" customWidth="1"/>
    <col min="2050" max="2053" width="13.109375" style="22" bestFit="1" customWidth="1"/>
    <col min="2054" max="2054" width="10.88671875" style="22" bestFit="1" customWidth="1"/>
    <col min="2055" max="2304" width="9.109375" style="22"/>
    <col min="2305" max="2305" width="37.5546875" style="22" bestFit="1" customWidth="1"/>
    <col min="2306" max="2309" width="13.109375" style="22" bestFit="1" customWidth="1"/>
    <col min="2310" max="2310" width="10.88671875" style="22" bestFit="1" customWidth="1"/>
    <col min="2311" max="2560" width="9.109375" style="22"/>
    <col min="2561" max="2561" width="37.5546875" style="22" bestFit="1" customWidth="1"/>
    <col min="2562" max="2565" width="13.109375" style="22" bestFit="1" customWidth="1"/>
    <col min="2566" max="2566" width="10.88671875" style="22" bestFit="1" customWidth="1"/>
    <col min="2567" max="2816" width="9.109375" style="22"/>
    <col min="2817" max="2817" width="37.5546875" style="22" bestFit="1" customWidth="1"/>
    <col min="2818" max="2821" width="13.109375" style="22" bestFit="1" customWidth="1"/>
    <col min="2822" max="2822" width="10.88671875" style="22" bestFit="1" customWidth="1"/>
    <col min="2823" max="3072" width="9.109375" style="22"/>
    <col min="3073" max="3073" width="37.5546875" style="22" bestFit="1" customWidth="1"/>
    <col min="3074" max="3077" width="13.109375" style="22" bestFit="1" customWidth="1"/>
    <col min="3078" max="3078" width="10.88671875" style="22" bestFit="1" customWidth="1"/>
    <col min="3079" max="3328" width="9.109375" style="22"/>
    <col min="3329" max="3329" width="37.5546875" style="22" bestFit="1" customWidth="1"/>
    <col min="3330" max="3333" width="13.109375" style="22" bestFit="1" customWidth="1"/>
    <col min="3334" max="3334" width="10.88671875" style="22" bestFit="1" customWidth="1"/>
    <col min="3335" max="3584" width="9.109375" style="22"/>
    <col min="3585" max="3585" width="37.5546875" style="22" bestFit="1" customWidth="1"/>
    <col min="3586" max="3589" width="13.109375" style="22" bestFit="1" customWidth="1"/>
    <col min="3590" max="3590" width="10.88671875" style="22" bestFit="1" customWidth="1"/>
    <col min="3591" max="3840" width="9.109375" style="22"/>
    <col min="3841" max="3841" width="37.5546875" style="22" bestFit="1" customWidth="1"/>
    <col min="3842" max="3845" width="13.109375" style="22" bestFit="1" customWidth="1"/>
    <col min="3846" max="3846" width="10.88671875" style="22" bestFit="1" customWidth="1"/>
    <col min="3847" max="4096" width="9.109375" style="22"/>
    <col min="4097" max="4097" width="37.5546875" style="22" bestFit="1" customWidth="1"/>
    <col min="4098" max="4101" width="13.109375" style="22" bestFit="1" customWidth="1"/>
    <col min="4102" max="4102" width="10.88671875" style="22" bestFit="1" customWidth="1"/>
    <col min="4103" max="4352" width="9.109375" style="22"/>
    <col min="4353" max="4353" width="37.5546875" style="22" bestFit="1" customWidth="1"/>
    <col min="4354" max="4357" width="13.109375" style="22" bestFit="1" customWidth="1"/>
    <col min="4358" max="4358" width="10.88671875" style="22" bestFit="1" customWidth="1"/>
    <col min="4359" max="4608" width="9.109375" style="22"/>
    <col min="4609" max="4609" width="37.5546875" style="22" bestFit="1" customWidth="1"/>
    <col min="4610" max="4613" width="13.109375" style="22" bestFit="1" customWidth="1"/>
    <col min="4614" max="4614" width="10.88671875" style="22" bestFit="1" customWidth="1"/>
    <col min="4615" max="4864" width="9.109375" style="22"/>
    <col min="4865" max="4865" width="37.5546875" style="22" bestFit="1" customWidth="1"/>
    <col min="4866" max="4869" width="13.109375" style="22" bestFit="1" customWidth="1"/>
    <col min="4870" max="4870" width="10.88671875" style="22" bestFit="1" customWidth="1"/>
    <col min="4871" max="5120" width="9.109375" style="22"/>
    <col min="5121" max="5121" width="37.5546875" style="22" bestFit="1" customWidth="1"/>
    <col min="5122" max="5125" width="13.109375" style="22" bestFit="1" customWidth="1"/>
    <col min="5126" max="5126" width="10.88671875" style="22" bestFit="1" customWidth="1"/>
    <col min="5127" max="5376" width="9.109375" style="22"/>
    <col min="5377" max="5377" width="37.5546875" style="22" bestFit="1" customWidth="1"/>
    <col min="5378" max="5381" width="13.109375" style="22" bestFit="1" customWidth="1"/>
    <col min="5382" max="5382" width="10.88671875" style="22" bestFit="1" customWidth="1"/>
    <col min="5383" max="5632" width="9.109375" style="22"/>
    <col min="5633" max="5633" width="37.5546875" style="22" bestFit="1" customWidth="1"/>
    <col min="5634" max="5637" width="13.109375" style="22" bestFit="1" customWidth="1"/>
    <col min="5638" max="5638" width="10.88671875" style="22" bestFit="1" customWidth="1"/>
    <col min="5639" max="5888" width="9.109375" style="22"/>
    <col min="5889" max="5889" width="37.5546875" style="22" bestFit="1" customWidth="1"/>
    <col min="5890" max="5893" width="13.109375" style="22" bestFit="1" customWidth="1"/>
    <col min="5894" max="5894" width="10.88671875" style="22" bestFit="1" customWidth="1"/>
    <col min="5895" max="6144" width="9.109375" style="22"/>
    <col min="6145" max="6145" width="37.5546875" style="22" bestFit="1" customWidth="1"/>
    <col min="6146" max="6149" width="13.109375" style="22" bestFit="1" customWidth="1"/>
    <col min="6150" max="6150" width="10.88671875" style="22" bestFit="1" customWidth="1"/>
    <col min="6151" max="6400" width="9.109375" style="22"/>
    <col min="6401" max="6401" width="37.5546875" style="22" bestFit="1" customWidth="1"/>
    <col min="6402" max="6405" width="13.109375" style="22" bestFit="1" customWidth="1"/>
    <col min="6406" max="6406" width="10.88671875" style="22" bestFit="1" customWidth="1"/>
    <col min="6407" max="6656" width="9.109375" style="22"/>
    <col min="6657" max="6657" width="37.5546875" style="22" bestFit="1" customWidth="1"/>
    <col min="6658" max="6661" width="13.109375" style="22" bestFit="1" customWidth="1"/>
    <col min="6662" max="6662" width="10.88671875" style="22" bestFit="1" customWidth="1"/>
    <col min="6663" max="6912" width="9.109375" style="22"/>
    <col min="6913" max="6913" width="37.5546875" style="22" bestFit="1" customWidth="1"/>
    <col min="6914" max="6917" width="13.109375" style="22" bestFit="1" customWidth="1"/>
    <col min="6918" max="6918" width="10.88671875" style="22" bestFit="1" customWidth="1"/>
    <col min="6919" max="7168" width="9.109375" style="22"/>
    <col min="7169" max="7169" width="37.5546875" style="22" bestFit="1" customWidth="1"/>
    <col min="7170" max="7173" width="13.109375" style="22" bestFit="1" customWidth="1"/>
    <col min="7174" max="7174" width="10.88671875" style="22" bestFit="1" customWidth="1"/>
    <col min="7175" max="7424" width="9.109375" style="22"/>
    <col min="7425" max="7425" width="37.5546875" style="22" bestFit="1" customWidth="1"/>
    <col min="7426" max="7429" width="13.109375" style="22" bestFit="1" customWidth="1"/>
    <col min="7430" max="7430" width="10.88671875" style="22" bestFit="1" customWidth="1"/>
    <col min="7431" max="7680" width="9.109375" style="22"/>
    <col min="7681" max="7681" width="37.5546875" style="22" bestFit="1" customWidth="1"/>
    <col min="7682" max="7685" width="13.109375" style="22" bestFit="1" customWidth="1"/>
    <col min="7686" max="7686" width="10.88671875" style="22" bestFit="1" customWidth="1"/>
    <col min="7687" max="7936" width="9.109375" style="22"/>
    <col min="7937" max="7937" width="37.5546875" style="22" bestFit="1" customWidth="1"/>
    <col min="7938" max="7941" width="13.109375" style="22" bestFit="1" customWidth="1"/>
    <col min="7942" max="7942" width="10.88671875" style="22" bestFit="1" customWidth="1"/>
    <col min="7943" max="8192" width="9.109375" style="22"/>
    <col min="8193" max="8193" width="37.5546875" style="22" bestFit="1" customWidth="1"/>
    <col min="8194" max="8197" width="13.109375" style="22" bestFit="1" customWidth="1"/>
    <col min="8198" max="8198" width="10.88671875" style="22" bestFit="1" customWidth="1"/>
    <col min="8199" max="8448" width="9.109375" style="22"/>
    <col min="8449" max="8449" width="37.5546875" style="22" bestFit="1" customWidth="1"/>
    <col min="8450" max="8453" width="13.109375" style="22" bestFit="1" customWidth="1"/>
    <col min="8454" max="8454" width="10.88671875" style="22" bestFit="1" customWidth="1"/>
    <col min="8455" max="8704" width="9.109375" style="22"/>
    <col min="8705" max="8705" width="37.5546875" style="22" bestFit="1" customWidth="1"/>
    <col min="8706" max="8709" width="13.109375" style="22" bestFit="1" customWidth="1"/>
    <col min="8710" max="8710" width="10.88671875" style="22" bestFit="1" customWidth="1"/>
    <col min="8711" max="8960" width="9.109375" style="22"/>
    <col min="8961" max="8961" width="37.5546875" style="22" bestFit="1" customWidth="1"/>
    <col min="8962" max="8965" width="13.109375" style="22" bestFit="1" customWidth="1"/>
    <col min="8966" max="8966" width="10.88671875" style="22" bestFit="1" customWidth="1"/>
    <col min="8967" max="9216" width="9.109375" style="22"/>
    <col min="9217" max="9217" width="37.5546875" style="22" bestFit="1" customWidth="1"/>
    <col min="9218" max="9221" width="13.109375" style="22" bestFit="1" customWidth="1"/>
    <col min="9222" max="9222" width="10.88671875" style="22" bestFit="1" customWidth="1"/>
    <col min="9223" max="9472" width="9.109375" style="22"/>
    <col min="9473" max="9473" width="37.5546875" style="22" bestFit="1" customWidth="1"/>
    <col min="9474" max="9477" width="13.109375" style="22" bestFit="1" customWidth="1"/>
    <col min="9478" max="9478" width="10.88671875" style="22" bestFit="1" customWidth="1"/>
    <col min="9479" max="9728" width="9.109375" style="22"/>
    <col min="9729" max="9729" width="37.5546875" style="22" bestFit="1" customWidth="1"/>
    <col min="9730" max="9733" width="13.109375" style="22" bestFit="1" customWidth="1"/>
    <col min="9734" max="9734" width="10.88671875" style="22" bestFit="1" customWidth="1"/>
    <col min="9735" max="9984" width="9.109375" style="22"/>
    <col min="9985" max="9985" width="37.5546875" style="22" bestFit="1" customWidth="1"/>
    <col min="9986" max="9989" width="13.109375" style="22" bestFit="1" customWidth="1"/>
    <col min="9990" max="9990" width="10.88671875" style="22" bestFit="1" customWidth="1"/>
    <col min="9991" max="10240" width="9.109375" style="22"/>
    <col min="10241" max="10241" width="37.5546875" style="22" bestFit="1" customWidth="1"/>
    <col min="10242" max="10245" width="13.109375" style="22" bestFit="1" customWidth="1"/>
    <col min="10246" max="10246" width="10.88671875" style="22" bestFit="1" customWidth="1"/>
    <col min="10247" max="10496" width="9.109375" style="22"/>
    <col min="10497" max="10497" width="37.5546875" style="22" bestFit="1" customWidth="1"/>
    <col min="10498" max="10501" width="13.109375" style="22" bestFit="1" customWidth="1"/>
    <col min="10502" max="10502" width="10.88671875" style="22" bestFit="1" customWidth="1"/>
    <col min="10503" max="10752" width="9.109375" style="22"/>
    <col min="10753" max="10753" width="37.5546875" style="22" bestFit="1" customWidth="1"/>
    <col min="10754" max="10757" width="13.109375" style="22" bestFit="1" customWidth="1"/>
    <col min="10758" max="10758" width="10.88671875" style="22" bestFit="1" customWidth="1"/>
    <col min="10759" max="11008" width="9.109375" style="22"/>
    <col min="11009" max="11009" width="37.5546875" style="22" bestFit="1" customWidth="1"/>
    <col min="11010" max="11013" width="13.109375" style="22" bestFit="1" customWidth="1"/>
    <col min="11014" max="11014" width="10.88671875" style="22" bestFit="1" customWidth="1"/>
    <col min="11015" max="11264" width="9.109375" style="22"/>
    <col min="11265" max="11265" width="37.5546875" style="22" bestFit="1" customWidth="1"/>
    <col min="11266" max="11269" width="13.109375" style="22" bestFit="1" customWidth="1"/>
    <col min="11270" max="11270" width="10.88671875" style="22" bestFit="1" customWidth="1"/>
    <col min="11271" max="11520" width="9.109375" style="22"/>
    <col min="11521" max="11521" width="37.5546875" style="22" bestFit="1" customWidth="1"/>
    <col min="11522" max="11525" width="13.109375" style="22" bestFit="1" customWidth="1"/>
    <col min="11526" max="11526" width="10.88671875" style="22" bestFit="1" customWidth="1"/>
    <col min="11527" max="11776" width="9.109375" style="22"/>
    <col min="11777" max="11777" width="37.5546875" style="22" bestFit="1" customWidth="1"/>
    <col min="11778" max="11781" width="13.109375" style="22" bestFit="1" customWidth="1"/>
    <col min="11782" max="11782" width="10.88671875" style="22" bestFit="1" customWidth="1"/>
    <col min="11783" max="12032" width="9.109375" style="22"/>
    <col min="12033" max="12033" width="37.5546875" style="22" bestFit="1" customWidth="1"/>
    <col min="12034" max="12037" width="13.109375" style="22" bestFit="1" customWidth="1"/>
    <col min="12038" max="12038" width="10.88671875" style="22" bestFit="1" customWidth="1"/>
    <col min="12039" max="12288" width="9.109375" style="22"/>
    <col min="12289" max="12289" width="37.5546875" style="22" bestFit="1" customWidth="1"/>
    <col min="12290" max="12293" width="13.109375" style="22" bestFit="1" customWidth="1"/>
    <col min="12294" max="12294" width="10.88671875" style="22" bestFit="1" customWidth="1"/>
    <col min="12295" max="12544" width="9.109375" style="22"/>
    <col min="12545" max="12545" width="37.5546875" style="22" bestFit="1" customWidth="1"/>
    <col min="12546" max="12549" width="13.109375" style="22" bestFit="1" customWidth="1"/>
    <col min="12550" max="12550" width="10.88671875" style="22" bestFit="1" customWidth="1"/>
    <col min="12551" max="12800" width="9.109375" style="22"/>
    <col min="12801" max="12801" width="37.5546875" style="22" bestFit="1" customWidth="1"/>
    <col min="12802" max="12805" width="13.109375" style="22" bestFit="1" customWidth="1"/>
    <col min="12806" max="12806" width="10.88671875" style="22" bestFit="1" customWidth="1"/>
    <col min="12807" max="13056" width="9.109375" style="22"/>
    <col min="13057" max="13057" width="37.5546875" style="22" bestFit="1" customWidth="1"/>
    <col min="13058" max="13061" width="13.109375" style="22" bestFit="1" customWidth="1"/>
    <col min="13062" max="13062" width="10.88671875" style="22" bestFit="1" customWidth="1"/>
    <col min="13063" max="13312" width="9.109375" style="22"/>
    <col min="13313" max="13313" width="37.5546875" style="22" bestFit="1" customWidth="1"/>
    <col min="13314" max="13317" width="13.109375" style="22" bestFit="1" customWidth="1"/>
    <col min="13318" max="13318" width="10.88671875" style="22" bestFit="1" customWidth="1"/>
    <col min="13319" max="13568" width="9.109375" style="22"/>
    <col min="13569" max="13569" width="37.5546875" style="22" bestFit="1" customWidth="1"/>
    <col min="13570" max="13573" width="13.109375" style="22" bestFit="1" customWidth="1"/>
    <col min="13574" max="13574" width="10.88671875" style="22" bestFit="1" customWidth="1"/>
    <col min="13575" max="13824" width="9.109375" style="22"/>
    <col min="13825" max="13825" width="37.5546875" style="22" bestFit="1" customWidth="1"/>
    <col min="13826" max="13829" width="13.109375" style="22" bestFit="1" customWidth="1"/>
    <col min="13830" max="13830" width="10.88671875" style="22" bestFit="1" customWidth="1"/>
    <col min="13831" max="14080" width="9.109375" style="22"/>
    <col min="14081" max="14081" width="37.5546875" style="22" bestFit="1" customWidth="1"/>
    <col min="14082" max="14085" width="13.109375" style="22" bestFit="1" customWidth="1"/>
    <col min="14086" max="14086" width="10.88671875" style="22" bestFit="1" customWidth="1"/>
    <col min="14087" max="14336" width="9.109375" style="22"/>
    <col min="14337" max="14337" width="37.5546875" style="22" bestFit="1" customWidth="1"/>
    <col min="14338" max="14341" width="13.109375" style="22" bestFit="1" customWidth="1"/>
    <col min="14342" max="14342" width="10.88671875" style="22" bestFit="1" customWidth="1"/>
    <col min="14343" max="14592" width="9.109375" style="22"/>
    <col min="14593" max="14593" width="37.5546875" style="22" bestFit="1" customWidth="1"/>
    <col min="14594" max="14597" width="13.109375" style="22" bestFit="1" customWidth="1"/>
    <col min="14598" max="14598" width="10.88671875" style="22" bestFit="1" customWidth="1"/>
    <col min="14599" max="14848" width="9.109375" style="22"/>
    <col min="14849" max="14849" width="37.5546875" style="22" bestFit="1" customWidth="1"/>
    <col min="14850" max="14853" width="13.109375" style="22" bestFit="1" customWidth="1"/>
    <col min="14854" max="14854" width="10.88671875" style="22" bestFit="1" customWidth="1"/>
    <col min="14855" max="15104" width="9.109375" style="22"/>
    <col min="15105" max="15105" width="37.5546875" style="22" bestFit="1" customWidth="1"/>
    <col min="15106" max="15109" width="13.109375" style="22" bestFit="1" customWidth="1"/>
    <col min="15110" max="15110" width="10.88671875" style="22" bestFit="1" customWidth="1"/>
    <col min="15111" max="15360" width="9.109375" style="22"/>
    <col min="15361" max="15361" width="37.5546875" style="22" bestFit="1" customWidth="1"/>
    <col min="15362" max="15365" width="13.109375" style="22" bestFit="1" customWidth="1"/>
    <col min="15366" max="15366" width="10.88671875" style="22" bestFit="1" customWidth="1"/>
    <col min="15367" max="15616" width="9.109375" style="22"/>
    <col min="15617" max="15617" width="37.5546875" style="22" bestFit="1" customWidth="1"/>
    <col min="15618" max="15621" width="13.109375" style="22" bestFit="1" customWidth="1"/>
    <col min="15622" max="15622" width="10.88671875" style="22" bestFit="1" customWidth="1"/>
    <col min="15623" max="15872" width="9.109375" style="22"/>
    <col min="15873" max="15873" width="37.5546875" style="22" bestFit="1" customWidth="1"/>
    <col min="15874" max="15877" width="13.109375" style="22" bestFit="1" customWidth="1"/>
    <col min="15878" max="15878" width="10.88671875" style="22" bestFit="1" customWidth="1"/>
    <col min="15879" max="16128" width="9.109375" style="22"/>
    <col min="16129" max="16129" width="37.5546875" style="22" bestFit="1" customWidth="1"/>
    <col min="16130" max="16133" width="13.109375" style="22" bestFit="1" customWidth="1"/>
    <col min="16134" max="16134" width="10.88671875" style="22" bestFit="1" customWidth="1"/>
    <col min="16135" max="16384" width="9.109375" style="22"/>
  </cols>
  <sheetData>
    <row r="2" spans="2:6" s="21" customFormat="1" ht="15.6" x14ac:dyDescent="0.3">
      <c r="B2" s="21" t="s">
        <v>164</v>
      </c>
      <c r="C2" s="26"/>
      <c r="D2" s="26"/>
      <c r="E2" s="26"/>
    </row>
    <row r="3" spans="2:6" s="21" customFormat="1" ht="15.6" x14ac:dyDescent="0.3">
      <c r="C3" s="54">
        <f>VYHLED!H1</f>
        <v>2021</v>
      </c>
      <c r="D3" s="54">
        <f>VYHLED!I1</f>
        <v>2022</v>
      </c>
      <c r="E3" s="54">
        <f>VYHLED!J1</f>
        <v>2023</v>
      </c>
      <c r="F3" s="54">
        <f>VYHLED!K1</f>
        <v>2024</v>
      </c>
    </row>
    <row r="4" spans="2:6" x14ac:dyDescent="0.3">
      <c r="B4" s="22" t="s">
        <v>49</v>
      </c>
      <c r="C4" s="27">
        <f>'O dopr'!G14</f>
        <v>15900000</v>
      </c>
      <c r="D4" s="27">
        <f>'O dopr'!H14</f>
        <v>14450000</v>
      </c>
      <c r="E4" s="27">
        <f>'O dopr'!I14</f>
        <v>14450000</v>
      </c>
      <c r="F4" s="27">
        <f>'O dopr'!J14</f>
        <v>14450000</v>
      </c>
    </row>
    <row r="5" spans="2:6" x14ac:dyDescent="0.3">
      <c r="B5" s="22" t="s">
        <v>50</v>
      </c>
      <c r="C5" s="27">
        <f>'O sport'!G7</f>
        <v>1120000</v>
      </c>
      <c r="D5" s="27">
        <f>'O sport'!H7</f>
        <v>1120000</v>
      </c>
      <c r="E5" s="27">
        <f>'O sport'!I7</f>
        <v>1120000</v>
      </c>
      <c r="F5" s="27">
        <f>'O sport'!J7</f>
        <v>4000000</v>
      </c>
    </row>
    <row r="6" spans="2:6" x14ac:dyDescent="0.3">
      <c r="B6" s="22" t="s">
        <v>51</v>
      </c>
      <c r="C6" s="27">
        <f>'O kult'!G9</f>
        <v>50000</v>
      </c>
      <c r="D6" s="27">
        <f>'O kult'!H9</f>
        <v>50000</v>
      </c>
      <c r="E6" s="27">
        <f>'O kult'!I9</f>
        <v>50000</v>
      </c>
      <c r="F6" s="27">
        <f>'O kult'!J9</f>
        <v>2000000</v>
      </c>
    </row>
    <row r="7" spans="2:6" x14ac:dyDescent="0.3">
      <c r="B7" s="22" t="s">
        <v>56</v>
      </c>
      <c r="C7" s="27">
        <f>'O byty'!G31</f>
        <v>8532000</v>
      </c>
      <c r="D7" s="27">
        <f>'O byty'!H31</f>
        <v>10561000</v>
      </c>
      <c r="E7" s="27">
        <f>'O byty'!I31</f>
        <v>6684000</v>
      </c>
      <c r="F7" s="27">
        <f>'O byty'!J31</f>
        <v>6684000</v>
      </c>
    </row>
    <row r="8" spans="2:6" x14ac:dyDescent="0.3">
      <c r="B8" s="22" t="s">
        <v>57</v>
      </c>
      <c r="C8" s="27">
        <f>'O nebyty'!G16</f>
        <v>3850000</v>
      </c>
      <c r="D8" s="27">
        <f>'O nebyty'!H16</f>
        <v>1450000</v>
      </c>
      <c r="E8" s="27">
        <f>'O nebyty'!I16</f>
        <v>560000</v>
      </c>
      <c r="F8" s="27">
        <f>'O nebyty'!J16</f>
        <v>560000</v>
      </c>
    </row>
    <row r="9" spans="2:6" x14ac:dyDescent="0.3">
      <c r="B9" s="22" t="s">
        <v>54</v>
      </c>
      <c r="C9" s="27">
        <f>'O vzdel'!G28</f>
        <v>22800000</v>
      </c>
      <c r="D9" s="27">
        <f>'O vzdel'!H28</f>
        <v>22200000</v>
      </c>
      <c r="E9" s="27">
        <f>'O vzdel'!I28</f>
        <v>11200000</v>
      </c>
      <c r="F9" s="27">
        <f>'O vzdel'!J28</f>
        <v>11200000</v>
      </c>
    </row>
    <row r="10" spans="2:6" x14ac:dyDescent="0.3">
      <c r="B10" s="22" t="s">
        <v>55</v>
      </c>
      <c r="C10" s="27">
        <f>'O zdr soc'!G5</f>
        <v>2500000</v>
      </c>
      <c r="D10" s="27">
        <f>'O zdr soc'!H5</f>
        <v>500000</v>
      </c>
      <c r="E10" s="27">
        <f>'O zdr soc'!I5</f>
        <v>500000</v>
      </c>
      <c r="F10" s="27">
        <f>'O zdr soc'!J5</f>
        <v>500000</v>
      </c>
    </row>
    <row r="11" spans="2:6" x14ac:dyDescent="0.3">
      <c r="B11" s="22" t="s">
        <v>344</v>
      </c>
      <c r="C11" s="27">
        <f>'O OV'!G16</f>
        <v>1780000</v>
      </c>
      <c r="D11" s="27">
        <f>'O OV'!H16</f>
        <v>1780000</v>
      </c>
      <c r="E11" s="27">
        <f>'O OV'!I16</f>
        <v>1780000</v>
      </c>
      <c r="F11" s="27">
        <f>'O OV'!J16</f>
        <v>1780000</v>
      </c>
    </row>
    <row r="12" spans="2:6" x14ac:dyDescent="0.3">
      <c r="B12" s="22" t="s">
        <v>58</v>
      </c>
      <c r="C12" s="27">
        <f>'O měú'!G12</f>
        <v>3850000</v>
      </c>
      <c r="D12" s="27">
        <f>'O měú'!H12</f>
        <v>3350000</v>
      </c>
      <c r="E12" s="27">
        <f>'O měú'!I12</f>
        <v>550000</v>
      </c>
      <c r="F12" s="27">
        <f>'O měú'!J12</f>
        <v>550000</v>
      </c>
    </row>
    <row r="13" spans="2:6" x14ac:dyDescent="0.3">
      <c r="B13" s="22" t="s">
        <v>59</v>
      </c>
      <c r="C13" s="27">
        <f>'O bezp'!G8</f>
        <v>200000</v>
      </c>
      <c r="D13" s="27">
        <f>'O bezp'!H8</f>
        <v>200000</v>
      </c>
      <c r="E13" s="27">
        <f>'O bezp'!I8</f>
        <v>200000</v>
      </c>
      <c r="F13" s="27">
        <f>'O bezp'!J8</f>
        <v>200000</v>
      </c>
    </row>
    <row r="14" spans="2:6" x14ac:dyDescent="0.3">
      <c r="B14" s="22" t="s">
        <v>346</v>
      </c>
      <c r="C14" s="27">
        <f>'O ost'!G15</f>
        <v>1200000</v>
      </c>
      <c r="D14" s="27">
        <f>'O ost'!H15</f>
        <v>100000</v>
      </c>
      <c r="E14" s="27">
        <f>'O ost'!I15</f>
        <v>100000</v>
      </c>
      <c r="F14" s="27">
        <f>'O ost'!J15</f>
        <v>100000</v>
      </c>
    </row>
    <row r="15" spans="2:6" x14ac:dyDescent="0.3">
      <c r="B15" s="22" t="s">
        <v>345</v>
      </c>
      <c r="C15" s="27">
        <f>'O VHM'!G9</f>
        <v>20000000</v>
      </c>
      <c r="D15" s="27">
        <f>'O VHM'!H9</f>
        <v>20000000</v>
      </c>
      <c r="E15" s="27">
        <f>'O VHM'!I9</f>
        <v>20000000</v>
      </c>
      <c r="F15" s="27">
        <f>'O VHM'!J9</f>
        <v>20000000</v>
      </c>
    </row>
    <row r="16" spans="2:6" x14ac:dyDescent="0.3">
      <c r="B16" s="23" t="s">
        <v>60</v>
      </c>
    </row>
    <row r="17" spans="2:6" x14ac:dyDescent="0.3">
      <c r="B17" s="23" t="s">
        <v>52</v>
      </c>
    </row>
    <row r="18" spans="2:6" s="1" customFormat="1" x14ac:dyDescent="0.3">
      <c r="B18" s="23" t="s">
        <v>53</v>
      </c>
    </row>
    <row r="19" spans="2:6" s="1" customFormat="1" x14ac:dyDescent="0.3">
      <c r="B19" s="1" t="s">
        <v>1357</v>
      </c>
      <c r="C19" s="29">
        <f>SUM(C4:C18)</f>
        <v>81782000</v>
      </c>
      <c r="D19" s="29">
        <f>SUM(D4:D18)</f>
        <v>75761000</v>
      </c>
      <c r="E19" s="29">
        <f>SUM(E4:E18)</f>
        <v>57194000</v>
      </c>
      <c r="F19" s="29">
        <f>SUM(F4:F18)</f>
        <v>62024000</v>
      </c>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Normal="100" workbookViewId="0">
      <selection activeCell="F23" sqref="F23"/>
    </sheetView>
  </sheetViews>
  <sheetFormatPr defaultRowHeight="14.4" x14ac:dyDescent="0.3"/>
  <cols>
    <col min="1" max="1" width="11.5546875" style="55" customWidth="1"/>
    <col min="2" max="2" width="18.44140625" style="55" customWidth="1"/>
    <col min="3" max="3" width="9.109375" style="55"/>
    <col min="4" max="4" width="15" style="55" customWidth="1"/>
    <col min="5" max="5" width="25.5546875" style="55" customWidth="1"/>
    <col min="6" max="6" width="46.88671875" style="55" customWidth="1"/>
    <col min="7" max="9" width="12.44140625" style="55" bestFit="1" customWidth="1"/>
    <col min="10" max="10" width="14.44140625" style="55" customWidth="1"/>
    <col min="11" max="254" width="9.109375" style="55"/>
    <col min="255" max="255" width="11.5546875" style="55" customWidth="1"/>
    <col min="256" max="256" width="18.44140625" style="55" customWidth="1"/>
    <col min="257" max="257" width="9.109375" style="55"/>
    <col min="258" max="258" width="15" style="55" customWidth="1"/>
    <col min="259" max="259" width="34.5546875" style="55" customWidth="1"/>
    <col min="260" max="260" width="88.109375" style="55" customWidth="1"/>
    <col min="261" max="261" width="15.44140625" style="55" customWidth="1"/>
    <col min="262" max="262" width="19.5546875" style="55" customWidth="1"/>
    <col min="263" max="263" width="14.44140625" style="55" customWidth="1"/>
    <col min="264" max="264" width="20.44140625" style="55" customWidth="1"/>
    <col min="265" max="510" width="9.109375" style="55"/>
    <col min="511" max="511" width="11.5546875" style="55" customWidth="1"/>
    <col min="512" max="512" width="18.44140625" style="55" customWidth="1"/>
    <col min="513" max="513" width="9.109375" style="55"/>
    <col min="514" max="514" width="15" style="55" customWidth="1"/>
    <col min="515" max="515" width="34.5546875" style="55" customWidth="1"/>
    <col min="516" max="516" width="88.109375" style="55" customWidth="1"/>
    <col min="517" max="517" width="15.44140625" style="55" customWidth="1"/>
    <col min="518" max="518" width="19.5546875" style="55" customWidth="1"/>
    <col min="519" max="519" width="14.44140625" style="55" customWidth="1"/>
    <col min="520" max="520" width="20.44140625" style="55" customWidth="1"/>
    <col min="521" max="766" width="9.109375" style="55"/>
    <col min="767" max="767" width="11.5546875" style="55" customWidth="1"/>
    <col min="768" max="768" width="18.44140625" style="55" customWidth="1"/>
    <col min="769" max="769" width="9.109375" style="55"/>
    <col min="770" max="770" width="15" style="55" customWidth="1"/>
    <col min="771" max="771" width="34.5546875" style="55" customWidth="1"/>
    <col min="772" max="772" width="88.109375" style="55" customWidth="1"/>
    <col min="773" max="773" width="15.44140625" style="55" customWidth="1"/>
    <col min="774" max="774" width="19.5546875" style="55" customWidth="1"/>
    <col min="775" max="775" width="14.44140625" style="55" customWidth="1"/>
    <col min="776" max="776" width="20.44140625" style="55" customWidth="1"/>
    <col min="777" max="1022" width="9.109375" style="55"/>
    <col min="1023" max="1023" width="11.5546875" style="55" customWidth="1"/>
    <col min="1024" max="1024" width="18.44140625" style="55" customWidth="1"/>
    <col min="1025" max="1025" width="9.109375" style="55"/>
    <col min="1026" max="1026" width="15" style="55" customWidth="1"/>
    <col min="1027" max="1027" width="34.5546875" style="55" customWidth="1"/>
    <col min="1028" max="1028" width="88.109375" style="55" customWidth="1"/>
    <col min="1029" max="1029" width="15.44140625" style="55" customWidth="1"/>
    <col min="1030" max="1030" width="19.5546875" style="55" customWidth="1"/>
    <col min="1031" max="1031" width="14.44140625" style="55" customWidth="1"/>
    <col min="1032" max="1032" width="20.44140625" style="55" customWidth="1"/>
    <col min="1033" max="1278" width="9.109375" style="55"/>
    <col min="1279" max="1279" width="11.5546875" style="55" customWidth="1"/>
    <col min="1280" max="1280" width="18.44140625" style="55" customWidth="1"/>
    <col min="1281" max="1281" width="9.109375" style="55"/>
    <col min="1282" max="1282" width="15" style="55" customWidth="1"/>
    <col min="1283" max="1283" width="34.5546875" style="55" customWidth="1"/>
    <col min="1284" max="1284" width="88.109375" style="55" customWidth="1"/>
    <col min="1285" max="1285" width="15.44140625" style="55" customWidth="1"/>
    <col min="1286" max="1286" width="19.5546875" style="55" customWidth="1"/>
    <col min="1287" max="1287" width="14.44140625" style="55" customWidth="1"/>
    <col min="1288" max="1288" width="20.44140625" style="55" customWidth="1"/>
    <col min="1289" max="1534" width="9.109375" style="55"/>
    <col min="1535" max="1535" width="11.5546875" style="55" customWidth="1"/>
    <col min="1536" max="1536" width="18.44140625" style="55" customWidth="1"/>
    <col min="1537" max="1537" width="9.109375" style="55"/>
    <col min="1538" max="1538" width="15" style="55" customWidth="1"/>
    <col min="1539" max="1539" width="34.5546875" style="55" customWidth="1"/>
    <col min="1540" max="1540" width="88.109375" style="55" customWidth="1"/>
    <col min="1541" max="1541" width="15.44140625" style="55" customWidth="1"/>
    <col min="1542" max="1542" width="19.5546875" style="55" customWidth="1"/>
    <col min="1543" max="1543" width="14.44140625" style="55" customWidth="1"/>
    <col min="1544" max="1544" width="20.44140625" style="55" customWidth="1"/>
    <col min="1545" max="1790" width="9.109375" style="55"/>
    <col min="1791" max="1791" width="11.5546875" style="55" customWidth="1"/>
    <col min="1792" max="1792" width="18.44140625" style="55" customWidth="1"/>
    <col min="1793" max="1793" width="9.109375" style="55"/>
    <col min="1794" max="1794" width="15" style="55" customWidth="1"/>
    <col min="1795" max="1795" width="34.5546875" style="55" customWidth="1"/>
    <col min="1796" max="1796" width="88.109375" style="55" customWidth="1"/>
    <col min="1797" max="1797" width="15.44140625" style="55" customWidth="1"/>
    <col min="1798" max="1798" width="19.5546875" style="55" customWidth="1"/>
    <col min="1799" max="1799" width="14.44140625" style="55" customWidth="1"/>
    <col min="1800" max="1800" width="20.44140625" style="55" customWidth="1"/>
    <col min="1801" max="2046" width="9.109375" style="55"/>
    <col min="2047" max="2047" width="11.5546875" style="55" customWidth="1"/>
    <col min="2048" max="2048" width="18.44140625" style="55" customWidth="1"/>
    <col min="2049" max="2049" width="9.109375" style="55"/>
    <col min="2050" max="2050" width="15" style="55" customWidth="1"/>
    <col min="2051" max="2051" width="34.5546875" style="55" customWidth="1"/>
    <col min="2052" max="2052" width="88.109375" style="55" customWidth="1"/>
    <col min="2053" max="2053" width="15.44140625" style="55" customWidth="1"/>
    <col min="2054" max="2054" width="19.5546875" style="55" customWidth="1"/>
    <col min="2055" max="2055" width="14.44140625" style="55" customWidth="1"/>
    <col min="2056" max="2056" width="20.44140625" style="55" customWidth="1"/>
    <col min="2057" max="2302" width="9.109375" style="55"/>
    <col min="2303" max="2303" width="11.5546875" style="55" customWidth="1"/>
    <col min="2304" max="2304" width="18.44140625" style="55" customWidth="1"/>
    <col min="2305" max="2305" width="9.109375" style="55"/>
    <col min="2306" max="2306" width="15" style="55" customWidth="1"/>
    <col min="2307" max="2307" width="34.5546875" style="55" customWidth="1"/>
    <col min="2308" max="2308" width="88.109375" style="55" customWidth="1"/>
    <col min="2309" max="2309" width="15.44140625" style="55" customWidth="1"/>
    <col min="2310" max="2310" width="19.5546875" style="55" customWidth="1"/>
    <col min="2311" max="2311" width="14.44140625" style="55" customWidth="1"/>
    <col min="2312" max="2312" width="20.44140625" style="55" customWidth="1"/>
    <col min="2313" max="2558" width="9.109375" style="55"/>
    <col min="2559" max="2559" width="11.5546875" style="55" customWidth="1"/>
    <col min="2560" max="2560" width="18.44140625" style="55" customWidth="1"/>
    <col min="2561" max="2561" width="9.109375" style="55"/>
    <col min="2562" max="2562" width="15" style="55" customWidth="1"/>
    <col min="2563" max="2563" width="34.5546875" style="55" customWidth="1"/>
    <col min="2564" max="2564" width="88.109375" style="55" customWidth="1"/>
    <col min="2565" max="2565" width="15.44140625" style="55" customWidth="1"/>
    <col min="2566" max="2566" width="19.5546875" style="55" customWidth="1"/>
    <col min="2567" max="2567" width="14.44140625" style="55" customWidth="1"/>
    <col min="2568" max="2568" width="20.44140625" style="55" customWidth="1"/>
    <col min="2569" max="2814" width="9.109375" style="55"/>
    <col min="2815" max="2815" width="11.5546875" style="55" customWidth="1"/>
    <col min="2816" max="2816" width="18.44140625" style="55" customWidth="1"/>
    <col min="2817" max="2817" width="9.109375" style="55"/>
    <col min="2818" max="2818" width="15" style="55" customWidth="1"/>
    <col min="2819" max="2819" width="34.5546875" style="55" customWidth="1"/>
    <col min="2820" max="2820" width="88.109375" style="55" customWidth="1"/>
    <col min="2821" max="2821" width="15.44140625" style="55" customWidth="1"/>
    <col min="2822" max="2822" width="19.5546875" style="55" customWidth="1"/>
    <col min="2823" max="2823" width="14.44140625" style="55" customWidth="1"/>
    <col min="2824" max="2824" width="20.44140625" style="55" customWidth="1"/>
    <col min="2825" max="3070" width="9.109375" style="55"/>
    <col min="3071" max="3071" width="11.5546875" style="55" customWidth="1"/>
    <col min="3072" max="3072" width="18.44140625" style="55" customWidth="1"/>
    <col min="3073" max="3073" width="9.109375" style="55"/>
    <col min="3074" max="3074" width="15" style="55" customWidth="1"/>
    <col min="3075" max="3075" width="34.5546875" style="55" customWidth="1"/>
    <col min="3076" max="3076" width="88.109375" style="55" customWidth="1"/>
    <col min="3077" max="3077" width="15.44140625" style="55" customWidth="1"/>
    <col min="3078" max="3078" width="19.5546875" style="55" customWidth="1"/>
    <col min="3079" max="3079" width="14.44140625" style="55" customWidth="1"/>
    <col min="3080" max="3080" width="20.44140625" style="55" customWidth="1"/>
    <col min="3081" max="3326" width="9.109375" style="55"/>
    <col min="3327" max="3327" width="11.5546875" style="55" customWidth="1"/>
    <col min="3328" max="3328" width="18.44140625" style="55" customWidth="1"/>
    <col min="3329" max="3329" width="9.109375" style="55"/>
    <col min="3330" max="3330" width="15" style="55" customWidth="1"/>
    <col min="3331" max="3331" width="34.5546875" style="55" customWidth="1"/>
    <col min="3332" max="3332" width="88.109375" style="55" customWidth="1"/>
    <col min="3333" max="3333" width="15.44140625" style="55" customWidth="1"/>
    <col min="3334" max="3334" width="19.5546875" style="55" customWidth="1"/>
    <col min="3335" max="3335" width="14.44140625" style="55" customWidth="1"/>
    <col min="3336" max="3336" width="20.44140625" style="55" customWidth="1"/>
    <col min="3337" max="3582" width="9.109375" style="55"/>
    <col min="3583" max="3583" width="11.5546875" style="55" customWidth="1"/>
    <col min="3584" max="3584" width="18.44140625" style="55" customWidth="1"/>
    <col min="3585" max="3585" width="9.109375" style="55"/>
    <col min="3586" max="3586" width="15" style="55" customWidth="1"/>
    <col min="3587" max="3587" width="34.5546875" style="55" customWidth="1"/>
    <col min="3588" max="3588" width="88.109375" style="55" customWidth="1"/>
    <col min="3589" max="3589" width="15.44140625" style="55" customWidth="1"/>
    <col min="3590" max="3590" width="19.5546875" style="55" customWidth="1"/>
    <col min="3591" max="3591" width="14.44140625" style="55" customWidth="1"/>
    <col min="3592" max="3592" width="20.44140625" style="55" customWidth="1"/>
    <col min="3593" max="3838" width="9.109375" style="55"/>
    <col min="3839" max="3839" width="11.5546875" style="55" customWidth="1"/>
    <col min="3840" max="3840" width="18.44140625" style="55" customWidth="1"/>
    <col min="3841" max="3841" width="9.109375" style="55"/>
    <col min="3842" max="3842" width="15" style="55" customWidth="1"/>
    <col min="3843" max="3843" width="34.5546875" style="55" customWidth="1"/>
    <col min="3844" max="3844" width="88.109375" style="55" customWidth="1"/>
    <col min="3845" max="3845" width="15.44140625" style="55" customWidth="1"/>
    <col min="3846" max="3846" width="19.5546875" style="55" customWidth="1"/>
    <col min="3847" max="3847" width="14.44140625" style="55" customWidth="1"/>
    <col min="3848" max="3848" width="20.44140625" style="55" customWidth="1"/>
    <col min="3849" max="4094" width="9.109375" style="55"/>
    <col min="4095" max="4095" width="11.5546875" style="55" customWidth="1"/>
    <col min="4096" max="4096" width="18.44140625" style="55" customWidth="1"/>
    <col min="4097" max="4097" width="9.109375" style="55"/>
    <col min="4098" max="4098" width="15" style="55" customWidth="1"/>
    <col min="4099" max="4099" width="34.5546875" style="55" customWidth="1"/>
    <col min="4100" max="4100" width="88.109375" style="55" customWidth="1"/>
    <col min="4101" max="4101" width="15.44140625" style="55" customWidth="1"/>
    <col min="4102" max="4102" width="19.5546875" style="55" customWidth="1"/>
    <col min="4103" max="4103" width="14.44140625" style="55" customWidth="1"/>
    <col min="4104" max="4104" width="20.44140625" style="55" customWidth="1"/>
    <col min="4105" max="4350" width="9.109375" style="55"/>
    <col min="4351" max="4351" width="11.5546875" style="55" customWidth="1"/>
    <col min="4352" max="4352" width="18.44140625" style="55" customWidth="1"/>
    <col min="4353" max="4353" width="9.109375" style="55"/>
    <col min="4354" max="4354" width="15" style="55" customWidth="1"/>
    <col min="4355" max="4355" width="34.5546875" style="55" customWidth="1"/>
    <col min="4356" max="4356" width="88.109375" style="55" customWidth="1"/>
    <col min="4357" max="4357" width="15.44140625" style="55" customWidth="1"/>
    <col min="4358" max="4358" width="19.5546875" style="55" customWidth="1"/>
    <col min="4359" max="4359" width="14.44140625" style="55" customWidth="1"/>
    <col min="4360" max="4360" width="20.44140625" style="55" customWidth="1"/>
    <col min="4361" max="4606" width="9.109375" style="55"/>
    <col min="4607" max="4607" width="11.5546875" style="55" customWidth="1"/>
    <col min="4608" max="4608" width="18.44140625" style="55" customWidth="1"/>
    <col min="4609" max="4609" width="9.109375" style="55"/>
    <col min="4610" max="4610" width="15" style="55" customWidth="1"/>
    <col min="4611" max="4611" width="34.5546875" style="55" customWidth="1"/>
    <col min="4612" max="4612" width="88.109375" style="55" customWidth="1"/>
    <col min="4613" max="4613" width="15.44140625" style="55" customWidth="1"/>
    <col min="4614" max="4614" width="19.5546875" style="55" customWidth="1"/>
    <col min="4615" max="4615" width="14.44140625" style="55" customWidth="1"/>
    <col min="4616" max="4616" width="20.44140625" style="55" customWidth="1"/>
    <col min="4617" max="4862" width="9.109375" style="55"/>
    <col min="4863" max="4863" width="11.5546875" style="55" customWidth="1"/>
    <col min="4864" max="4864" width="18.44140625" style="55" customWidth="1"/>
    <col min="4865" max="4865" width="9.109375" style="55"/>
    <col min="4866" max="4866" width="15" style="55" customWidth="1"/>
    <col min="4867" max="4867" width="34.5546875" style="55" customWidth="1"/>
    <col min="4868" max="4868" width="88.109375" style="55" customWidth="1"/>
    <col min="4869" max="4869" width="15.44140625" style="55" customWidth="1"/>
    <col min="4870" max="4870" width="19.5546875" style="55" customWidth="1"/>
    <col min="4871" max="4871" width="14.44140625" style="55" customWidth="1"/>
    <col min="4872" max="4872" width="20.44140625" style="55" customWidth="1"/>
    <col min="4873" max="5118" width="9.109375" style="55"/>
    <col min="5119" max="5119" width="11.5546875" style="55" customWidth="1"/>
    <col min="5120" max="5120" width="18.44140625" style="55" customWidth="1"/>
    <col min="5121" max="5121" width="9.109375" style="55"/>
    <col min="5122" max="5122" width="15" style="55" customWidth="1"/>
    <col min="5123" max="5123" width="34.5546875" style="55" customWidth="1"/>
    <col min="5124" max="5124" width="88.109375" style="55" customWidth="1"/>
    <col min="5125" max="5125" width="15.44140625" style="55" customWidth="1"/>
    <col min="5126" max="5126" width="19.5546875" style="55" customWidth="1"/>
    <col min="5127" max="5127" width="14.44140625" style="55" customWidth="1"/>
    <col min="5128" max="5128" width="20.44140625" style="55" customWidth="1"/>
    <col min="5129" max="5374" width="9.109375" style="55"/>
    <col min="5375" max="5375" width="11.5546875" style="55" customWidth="1"/>
    <col min="5376" max="5376" width="18.44140625" style="55" customWidth="1"/>
    <col min="5377" max="5377" width="9.109375" style="55"/>
    <col min="5378" max="5378" width="15" style="55" customWidth="1"/>
    <col min="5379" max="5379" width="34.5546875" style="55" customWidth="1"/>
    <col min="5380" max="5380" width="88.109375" style="55" customWidth="1"/>
    <col min="5381" max="5381" width="15.44140625" style="55" customWidth="1"/>
    <col min="5382" max="5382" width="19.5546875" style="55" customWidth="1"/>
    <col min="5383" max="5383" width="14.44140625" style="55" customWidth="1"/>
    <col min="5384" max="5384" width="20.44140625" style="55" customWidth="1"/>
    <col min="5385" max="5630" width="9.109375" style="55"/>
    <col min="5631" max="5631" width="11.5546875" style="55" customWidth="1"/>
    <col min="5632" max="5632" width="18.44140625" style="55" customWidth="1"/>
    <col min="5633" max="5633" width="9.109375" style="55"/>
    <col min="5634" max="5634" width="15" style="55" customWidth="1"/>
    <col min="5635" max="5635" width="34.5546875" style="55" customWidth="1"/>
    <col min="5636" max="5636" width="88.109375" style="55" customWidth="1"/>
    <col min="5637" max="5637" width="15.44140625" style="55" customWidth="1"/>
    <col min="5638" max="5638" width="19.5546875" style="55" customWidth="1"/>
    <col min="5639" max="5639" width="14.44140625" style="55" customWidth="1"/>
    <col min="5640" max="5640" width="20.44140625" style="55" customWidth="1"/>
    <col min="5641" max="5886" width="9.109375" style="55"/>
    <col min="5887" max="5887" width="11.5546875" style="55" customWidth="1"/>
    <col min="5888" max="5888" width="18.44140625" style="55" customWidth="1"/>
    <col min="5889" max="5889" width="9.109375" style="55"/>
    <col min="5890" max="5890" width="15" style="55" customWidth="1"/>
    <col min="5891" max="5891" width="34.5546875" style="55" customWidth="1"/>
    <col min="5892" max="5892" width="88.109375" style="55" customWidth="1"/>
    <col min="5893" max="5893" width="15.44140625" style="55" customWidth="1"/>
    <col min="5894" max="5894" width="19.5546875" style="55" customWidth="1"/>
    <col min="5895" max="5895" width="14.44140625" style="55" customWidth="1"/>
    <col min="5896" max="5896" width="20.44140625" style="55" customWidth="1"/>
    <col min="5897" max="6142" width="9.109375" style="55"/>
    <col min="6143" max="6143" width="11.5546875" style="55" customWidth="1"/>
    <col min="6144" max="6144" width="18.44140625" style="55" customWidth="1"/>
    <col min="6145" max="6145" width="9.109375" style="55"/>
    <col min="6146" max="6146" width="15" style="55" customWidth="1"/>
    <col min="6147" max="6147" width="34.5546875" style="55" customWidth="1"/>
    <col min="6148" max="6148" width="88.109375" style="55" customWidth="1"/>
    <col min="6149" max="6149" width="15.44140625" style="55" customWidth="1"/>
    <col min="6150" max="6150" width="19.5546875" style="55" customWidth="1"/>
    <col min="6151" max="6151" width="14.44140625" style="55" customWidth="1"/>
    <col min="6152" max="6152" width="20.44140625" style="55" customWidth="1"/>
    <col min="6153" max="6398" width="9.109375" style="55"/>
    <col min="6399" max="6399" width="11.5546875" style="55" customWidth="1"/>
    <col min="6400" max="6400" width="18.44140625" style="55" customWidth="1"/>
    <col min="6401" max="6401" width="9.109375" style="55"/>
    <col min="6402" max="6402" width="15" style="55" customWidth="1"/>
    <col min="6403" max="6403" width="34.5546875" style="55" customWidth="1"/>
    <col min="6404" max="6404" width="88.109375" style="55" customWidth="1"/>
    <col min="6405" max="6405" width="15.44140625" style="55" customWidth="1"/>
    <col min="6406" max="6406" width="19.5546875" style="55" customWidth="1"/>
    <col min="6407" max="6407" width="14.44140625" style="55" customWidth="1"/>
    <col min="6408" max="6408" width="20.44140625" style="55" customWidth="1"/>
    <col min="6409" max="6654" width="9.109375" style="55"/>
    <col min="6655" max="6655" width="11.5546875" style="55" customWidth="1"/>
    <col min="6656" max="6656" width="18.44140625" style="55" customWidth="1"/>
    <col min="6657" max="6657" width="9.109375" style="55"/>
    <col min="6658" max="6658" width="15" style="55" customWidth="1"/>
    <col min="6659" max="6659" width="34.5546875" style="55" customWidth="1"/>
    <col min="6660" max="6660" width="88.109375" style="55" customWidth="1"/>
    <col min="6661" max="6661" width="15.44140625" style="55" customWidth="1"/>
    <col min="6662" max="6662" width="19.5546875" style="55" customWidth="1"/>
    <col min="6663" max="6663" width="14.44140625" style="55" customWidth="1"/>
    <col min="6664" max="6664" width="20.44140625" style="55" customWidth="1"/>
    <col min="6665" max="6910" width="9.109375" style="55"/>
    <col min="6911" max="6911" width="11.5546875" style="55" customWidth="1"/>
    <col min="6912" max="6912" width="18.44140625" style="55" customWidth="1"/>
    <col min="6913" max="6913" width="9.109375" style="55"/>
    <col min="6914" max="6914" width="15" style="55" customWidth="1"/>
    <col min="6915" max="6915" width="34.5546875" style="55" customWidth="1"/>
    <col min="6916" max="6916" width="88.109375" style="55" customWidth="1"/>
    <col min="6917" max="6917" width="15.44140625" style="55" customWidth="1"/>
    <col min="6918" max="6918" width="19.5546875" style="55" customWidth="1"/>
    <col min="6919" max="6919" width="14.44140625" style="55" customWidth="1"/>
    <col min="6920" max="6920" width="20.44140625" style="55" customWidth="1"/>
    <col min="6921" max="7166" width="9.109375" style="55"/>
    <col min="7167" max="7167" width="11.5546875" style="55" customWidth="1"/>
    <col min="7168" max="7168" width="18.44140625" style="55" customWidth="1"/>
    <col min="7169" max="7169" width="9.109375" style="55"/>
    <col min="7170" max="7170" width="15" style="55" customWidth="1"/>
    <col min="7171" max="7171" width="34.5546875" style="55" customWidth="1"/>
    <col min="7172" max="7172" width="88.109375" style="55" customWidth="1"/>
    <col min="7173" max="7173" width="15.44140625" style="55" customWidth="1"/>
    <col min="7174" max="7174" width="19.5546875" style="55" customWidth="1"/>
    <col min="7175" max="7175" width="14.44140625" style="55" customWidth="1"/>
    <col min="7176" max="7176" width="20.44140625" style="55" customWidth="1"/>
    <col min="7177" max="7422" width="9.109375" style="55"/>
    <col min="7423" max="7423" width="11.5546875" style="55" customWidth="1"/>
    <col min="7424" max="7424" width="18.44140625" style="55" customWidth="1"/>
    <col min="7425" max="7425" width="9.109375" style="55"/>
    <col min="7426" max="7426" width="15" style="55" customWidth="1"/>
    <col min="7427" max="7427" width="34.5546875" style="55" customWidth="1"/>
    <col min="7428" max="7428" width="88.109375" style="55" customWidth="1"/>
    <col min="7429" max="7429" width="15.44140625" style="55" customWidth="1"/>
    <col min="7430" max="7430" width="19.5546875" style="55" customWidth="1"/>
    <col min="7431" max="7431" width="14.44140625" style="55" customWidth="1"/>
    <col min="7432" max="7432" width="20.44140625" style="55" customWidth="1"/>
    <col min="7433" max="7678" width="9.109375" style="55"/>
    <col min="7679" max="7679" width="11.5546875" style="55" customWidth="1"/>
    <col min="7680" max="7680" width="18.44140625" style="55" customWidth="1"/>
    <col min="7681" max="7681" width="9.109375" style="55"/>
    <col min="7682" max="7682" width="15" style="55" customWidth="1"/>
    <col min="7683" max="7683" width="34.5546875" style="55" customWidth="1"/>
    <col min="7684" max="7684" width="88.109375" style="55" customWidth="1"/>
    <col min="7685" max="7685" width="15.44140625" style="55" customWidth="1"/>
    <col min="7686" max="7686" width="19.5546875" style="55" customWidth="1"/>
    <col min="7687" max="7687" width="14.44140625" style="55" customWidth="1"/>
    <col min="7688" max="7688" width="20.44140625" style="55" customWidth="1"/>
    <col min="7689" max="7934" width="9.109375" style="55"/>
    <col min="7935" max="7935" width="11.5546875" style="55" customWidth="1"/>
    <col min="7936" max="7936" width="18.44140625" style="55" customWidth="1"/>
    <col min="7937" max="7937" width="9.109375" style="55"/>
    <col min="7938" max="7938" width="15" style="55" customWidth="1"/>
    <col min="7939" max="7939" width="34.5546875" style="55" customWidth="1"/>
    <col min="7940" max="7940" width="88.109375" style="55" customWidth="1"/>
    <col min="7941" max="7941" width="15.44140625" style="55" customWidth="1"/>
    <col min="7942" max="7942" width="19.5546875" style="55" customWidth="1"/>
    <col min="7943" max="7943" width="14.44140625" style="55" customWidth="1"/>
    <col min="7944" max="7944" width="20.44140625" style="55" customWidth="1"/>
    <col min="7945" max="8190" width="9.109375" style="55"/>
    <col min="8191" max="8191" width="11.5546875" style="55" customWidth="1"/>
    <col min="8192" max="8192" width="18.44140625" style="55" customWidth="1"/>
    <col min="8193" max="8193" width="9.109375" style="55"/>
    <col min="8194" max="8194" width="15" style="55" customWidth="1"/>
    <col min="8195" max="8195" width="34.5546875" style="55" customWidth="1"/>
    <col min="8196" max="8196" width="88.109375" style="55" customWidth="1"/>
    <col min="8197" max="8197" width="15.44140625" style="55" customWidth="1"/>
    <col min="8198" max="8198" width="19.5546875" style="55" customWidth="1"/>
    <col min="8199" max="8199" width="14.44140625" style="55" customWidth="1"/>
    <col min="8200" max="8200" width="20.44140625" style="55" customWidth="1"/>
    <col min="8201" max="8446" width="9.109375" style="55"/>
    <col min="8447" max="8447" width="11.5546875" style="55" customWidth="1"/>
    <col min="8448" max="8448" width="18.44140625" style="55" customWidth="1"/>
    <col min="8449" max="8449" width="9.109375" style="55"/>
    <col min="8450" max="8450" width="15" style="55" customWidth="1"/>
    <col min="8451" max="8451" width="34.5546875" style="55" customWidth="1"/>
    <col min="8452" max="8452" width="88.109375" style="55" customWidth="1"/>
    <col min="8453" max="8453" width="15.44140625" style="55" customWidth="1"/>
    <col min="8454" max="8454" width="19.5546875" style="55" customWidth="1"/>
    <col min="8455" max="8455" width="14.44140625" style="55" customWidth="1"/>
    <col min="8456" max="8456" width="20.44140625" style="55" customWidth="1"/>
    <col min="8457" max="8702" width="9.109375" style="55"/>
    <col min="8703" max="8703" width="11.5546875" style="55" customWidth="1"/>
    <col min="8704" max="8704" width="18.44140625" style="55" customWidth="1"/>
    <col min="8705" max="8705" width="9.109375" style="55"/>
    <col min="8706" max="8706" width="15" style="55" customWidth="1"/>
    <col min="8707" max="8707" width="34.5546875" style="55" customWidth="1"/>
    <col min="8708" max="8708" width="88.109375" style="55" customWidth="1"/>
    <col min="8709" max="8709" width="15.44140625" style="55" customWidth="1"/>
    <col min="8710" max="8710" width="19.5546875" style="55" customWidth="1"/>
    <col min="8711" max="8711" width="14.44140625" style="55" customWidth="1"/>
    <col min="8712" max="8712" width="20.44140625" style="55" customWidth="1"/>
    <col min="8713" max="8958" width="9.109375" style="55"/>
    <col min="8959" max="8959" width="11.5546875" style="55" customWidth="1"/>
    <col min="8960" max="8960" width="18.44140625" style="55" customWidth="1"/>
    <col min="8961" max="8961" width="9.109375" style="55"/>
    <col min="8962" max="8962" width="15" style="55" customWidth="1"/>
    <col min="8963" max="8963" width="34.5546875" style="55" customWidth="1"/>
    <col min="8964" max="8964" width="88.109375" style="55" customWidth="1"/>
    <col min="8965" max="8965" width="15.44140625" style="55" customWidth="1"/>
    <col min="8966" max="8966" width="19.5546875" style="55" customWidth="1"/>
    <col min="8967" max="8967" width="14.44140625" style="55" customWidth="1"/>
    <col min="8968" max="8968" width="20.44140625" style="55" customWidth="1"/>
    <col min="8969" max="9214" width="9.109375" style="55"/>
    <col min="9215" max="9215" width="11.5546875" style="55" customWidth="1"/>
    <col min="9216" max="9216" width="18.44140625" style="55" customWidth="1"/>
    <col min="9217" max="9217" width="9.109375" style="55"/>
    <col min="9218" max="9218" width="15" style="55" customWidth="1"/>
    <col min="9219" max="9219" width="34.5546875" style="55" customWidth="1"/>
    <col min="9220" max="9220" width="88.109375" style="55" customWidth="1"/>
    <col min="9221" max="9221" width="15.44140625" style="55" customWidth="1"/>
    <col min="9222" max="9222" width="19.5546875" style="55" customWidth="1"/>
    <col min="9223" max="9223" width="14.44140625" style="55" customWidth="1"/>
    <col min="9224" max="9224" width="20.44140625" style="55" customWidth="1"/>
    <col min="9225" max="9470" width="9.109375" style="55"/>
    <col min="9471" max="9471" width="11.5546875" style="55" customWidth="1"/>
    <col min="9472" max="9472" width="18.44140625" style="55" customWidth="1"/>
    <col min="9473" max="9473" width="9.109375" style="55"/>
    <col min="9474" max="9474" width="15" style="55" customWidth="1"/>
    <col min="9475" max="9475" width="34.5546875" style="55" customWidth="1"/>
    <col min="9476" max="9476" width="88.109375" style="55" customWidth="1"/>
    <col min="9477" max="9477" width="15.44140625" style="55" customWidth="1"/>
    <col min="9478" max="9478" width="19.5546875" style="55" customWidth="1"/>
    <col min="9479" max="9479" width="14.44140625" style="55" customWidth="1"/>
    <col min="9480" max="9480" width="20.44140625" style="55" customWidth="1"/>
    <col min="9481" max="9726" width="9.109375" style="55"/>
    <col min="9727" max="9727" width="11.5546875" style="55" customWidth="1"/>
    <col min="9728" max="9728" width="18.44140625" style="55" customWidth="1"/>
    <col min="9729" max="9729" width="9.109375" style="55"/>
    <col min="9730" max="9730" width="15" style="55" customWidth="1"/>
    <col min="9731" max="9731" width="34.5546875" style="55" customWidth="1"/>
    <col min="9732" max="9732" width="88.109375" style="55" customWidth="1"/>
    <col min="9733" max="9733" width="15.44140625" style="55" customWidth="1"/>
    <col min="9734" max="9734" width="19.5546875" style="55" customWidth="1"/>
    <col min="9735" max="9735" width="14.44140625" style="55" customWidth="1"/>
    <col min="9736" max="9736" width="20.44140625" style="55" customWidth="1"/>
    <col min="9737" max="9982" width="9.109375" style="55"/>
    <col min="9983" max="9983" width="11.5546875" style="55" customWidth="1"/>
    <col min="9984" max="9984" width="18.44140625" style="55" customWidth="1"/>
    <col min="9985" max="9985" width="9.109375" style="55"/>
    <col min="9986" max="9986" width="15" style="55" customWidth="1"/>
    <col min="9987" max="9987" width="34.5546875" style="55" customWidth="1"/>
    <col min="9988" max="9988" width="88.109375" style="55" customWidth="1"/>
    <col min="9989" max="9989" width="15.44140625" style="55" customWidth="1"/>
    <col min="9990" max="9990" width="19.5546875" style="55" customWidth="1"/>
    <col min="9991" max="9991" width="14.44140625" style="55" customWidth="1"/>
    <col min="9992" max="9992" width="20.44140625" style="55" customWidth="1"/>
    <col min="9993" max="10238" width="9.109375" style="55"/>
    <col min="10239" max="10239" width="11.5546875" style="55" customWidth="1"/>
    <col min="10240" max="10240" width="18.44140625" style="55" customWidth="1"/>
    <col min="10241" max="10241" width="9.109375" style="55"/>
    <col min="10242" max="10242" width="15" style="55" customWidth="1"/>
    <col min="10243" max="10243" width="34.5546875" style="55" customWidth="1"/>
    <col min="10244" max="10244" width="88.109375" style="55" customWidth="1"/>
    <col min="10245" max="10245" width="15.44140625" style="55" customWidth="1"/>
    <col min="10246" max="10246" width="19.5546875" style="55" customWidth="1"/>
    <col min="10247" max="10247" width="14.44140625" style="55" customWidth="1"/>
    <col min="10248" max="10248" width="20.44140625" style="55" customWidth="1"/>
    <col min="10249" max="10494" width="9.109375" style="55"/>
    <col min="10495" max="10495" width="11.5546875" style="55" customWidth="1"/>
    <col min="10496" max="10496" width="18.44140625" style="55" customWidth="1"/>
    <col min="10497" max="10497" width="9.109375" style="55"/>
    <col min="10498" max="10498" width="15" style="55" customWidth="1"/>
    <col min="10499" max="10499" width="34.5546875" style="55" customWidth="1"/>
    <col min="10500" max="10500" width="88.109375" style="55" customWidth="1"/>
    <col min="10501" max="10501" width="15.44140625" style="55" customWidth="1"/>
    <col min="10502" max="10502" width="19.5546875" style="55" customWidth="1"/>
    <col min="10503" max="10503" width="14.44140625" style="55" customWidth="1"/>
    <col min="10504" max="10504" width="20.44140625" style="55" customWidth="1"/>
    <col min="10505" max="10750" width="9.109375" style="55"/>
    <col min="10751" max="10751" width="11.5546875" style="55" customWidth="1"/>
    <col min="10752" max="10752" width="18.44140625" style="55" customWidth="1"/>
    <col min="10753" max="10753" width="9.109375" style="55"/>
    <col min="10754" max="10754" width="15" style="55" customWidth="1"/>
    <col min="10755" max="10755" width="34.5546875" style="55" customWidth="1"/>
    <col min="10756" max="10756" width="88.109375" style="55" customWidth="1"/>
    <col min="10757" max="10757" width="15.44140625" style="55" customWidth="1"/>
    <col min="10758" max="10758" width="19.5546875" style="55" customWidth="1"/>
    <col min="10759" max="10759" width="14.44140625" style="55" customWidth="1"/>
    <col min="10760" max="10760" width="20.44140625" style="55" customWidth="1"/>
    <col min="10761" max="11006" width="9.109375" style="55"/>
    <col min="11007" max="11007" width="11.5546875" style="55" customWidth="1"/>
    <col min="11008" max="11008" width="18.44140625" style="55" customWidth="1"/>
    <col min="11009" max="11009" width="9.109375" style="55"/>
    <col min="11010" max="11010" width="15" style="55" customWidth="1"/>
    <col min="11011" max="11011" width="34.5546875" style="55" customWidth="1"/>
    <col min="11012" max="11012" width="88.109375" style="55" customWidth="1"/>
    <col min="11013" max="11013" width="15.44140625" style="55" customWidth="1"/>
    <col min="11014" max="11014" width="19.5546875" style="55" customWidth="1"/>
    <col min="11015" max="11015" width="14.44140625" style="55" customWidth="1"/>
    <col min="11016" max="11016" width="20.44140625" style="55" customWidth="1"/>
    <col min="11017" max="11262" width="9.109375" style="55"/>
    <col min="11263" max="11263" width="11.5546875" style="55" customWidth="1"/>
    <col min="11264" max="11264" width="18.44140625" style="55" customWidth="1"/>
    <col min="11265" max="11265" width="9.109375" style="55"/>
    <col min="11266" max="11266" width="15" style="55" customWidth="1"/>
    <col min="11267" max="11267" width="34.5546875" style="55" customWidth="1"/>
    <col min="11268" max="11268" width="88.109375" style="55" customWidth="1"/>
    <col min="11269" max="11269" width="15.44140625" style="55" customWidth="1"/>
    <col min="11270" max="11270" width="19.5546875" style="55" customWidth="1"/>
    <col min="11271" max="11271" width="14.44140625" style="55" customWidth="1"/>
    <col min="11272" max="11272" width="20.44140625" style="55" customWidth="1"/>
    <col min="11273" max="11518" width="9.109375" style="55"/>
    <col min="11519" max="11519" width="11.5546875" style="55" customWidth="1"/>
    <col min="11520" max="11520" width="18.44140625" style="55" customWidth="1"/>
    <col min="11521" max="11521" width="9.109375" style="55"/>
    <col min="11522" max="11522" width="15" style="55" customWidth="1"/>
    <col min="11523" max="11523" width="34.5546875" style="55" customWidth="1"/>
    <col min="11524" max="11524" width="88.109375" style="55" customWidth="1"/>
    <col min="11525" max="11525" width="15.44140625" style="55" customWidth="1"/>
    <col min="11526" max="11526" width="19.5546875" style="55" customWidth="1"/>
    <col min="11527" max="11527" width="14.44140625" style="55" customWidth="1"/>
    <col min="11528" max="11528" width="20.44140625" style="55" customWidth="1"/>
    <col min="11529" max="11774" width="9.109375" style="55"/>
    <col min="11775" max="11775" width="11.5546875" style="55" customWidth="1"/>
    <col min="11776" max="11776" width="18.44140625" style="55" customWidth="1"/>
    <col min="11777" max="11777" width="9.109375" style="55"/>
    <col min="11778" max="11778" width="15" style="55" customWidth="1"/>
    <col min="11779" max="11779" width="34.5546875" style="55" customWidth="1"/>
    <col min="11780" max="11780" width="88.109375" style="55" customWidth="1"/>
    <col min="11781" max="11781" width="15.44140625" style="55" customWidth="1"/>
    <col min="11782" max="11782" width="19.5546875" style="55" customWidth="1"/>
    <col min="11783" max="11783" width="14.44140625" style="55" customWidth="1"/>
    <col min="11784" max="11784" width="20.44140625" style="55" customWidth="1"/>
    <col min="11785" max="12030" width="9.109375" style="55"/>
    <col min="12031" max="12031" width="11.5546875" style="55" customWidth="1"/>
    <col min="12032" max="12032" width="18.44140625" style="55" customWidth="1"/>
    <col min="12033" max="12033" width="9.109375" style="55"/>
    <col min="12034" max="12034" width="15" style="55" customWidth="1"/>
    <col min="12035" max="12035" width="34.5546875" style="55" customWidth="1"/>
    <col min="12036" max="12036" width="88.109375" style="55" customWidth="1"/>
    <col min="12037" max="12037" width="15.44140625" style="55" customWidth="1"/>
    <col min="12038" max="12038" width="19.5546875" style="55" customWidth="1"/>
    <col min="12039" max="12039" width="14.44140625" style="55" customWidth="1"/>
    <col min="12040" max="12040" width="20.44140625" style="55" customWidth="1"/>
    <col min="12041" max="12286" width="9.109375" style="55"/>
    <col min="12287" max="12287" width="11.5546875" style="55" customWidth="1"/>
    <col min="12288" max="12288" width="18.44140625" style="55" customWidth="1"/>
    <col min="12289" max="12289" width="9.109375" style="55"/>
    <col min="12290" max="12290" width="15" style="55" customWidth="1"/>
    <col min="12291" max="12291" width="34.5546875" style="55" customWidth="1"/>
    <col min="12292" max="12292" width="88.109375" style="55" customWidth="1"/>
    <col min="12293" max="12293" width="15.44140625" style="55" customWidth="1"/>
    <col min="12294" max="12294" width="19.5546875" style="55" customWidth="1"/>
    <col min="12295" max="12295" width="14.44140625" style="55" customWidth="1"/>
    <col min="12296" max="12296" width="20.44140625" style="55" customWidth="1"/>
    <col min="12297" max="12542" width="9.109375" style="55"/>
    <col min="12543" max="12543" width="11.5546875" style="55" customWidth="1"/>
    <col min="12544" max="12544" width="18.44140625" style="55" customWidth="1"/>
    <col min="12545" max="12545" width="9.109375" style="55"/>
    <col min="12546" max="12546" width="15" style="55" customWidth="1"/>
    <col min="12547" max="12547" width="34.5546875" style="55" customWidth="1"/>
    <col min="12548" max="12548" width="88.109375" style="55" customWidth="1"/>
    <col min="12549" max="12549" width="15.44140625" style="55" customWidth="1"/>
    <col min="12550" max="12550" width="19.5546875" style="55" customWidth="1"/>
    <col min="12551" max="12551" width="14.44140625" style="55" customWidth="1"/>
    <col min="12552" max="12552" width="20.44140625" style="55" customWidth="1"/>
    <col min="12553" max="12798" width="9.109375" style="55"/>
    <col min="12799" max="12799" width="11.5546875" style="55" customWidth="1"/>
    <col min="12800" max="12800" width="18.44140625" style="55" customWidth="1"/>
    <col min="12801" max="12801" width="9.109375" style="55"/>
    <col min="12802" max="12802" width="15" style="55" customWidth="1"/>
    <col min="12803" max="12803" width="34.5546875" style="55" customWidth="1"/>
    <col min="12804" max="12804" width="88.109375" style="55" customWidth="1"/>
    <col min="12805" max="12805" width="15.44140625" style="55" customWidth="1"/>
    <col min="12806" max="12806" width="19.5546875" style="55" customWidth="1"/>
    <col min="12807" max="12807" width="14.44140625" style="55" customWidth="1"/>
    <col min="12808" max="12808" width="20.44140625" style="55" customWidth="1"/>
    <col min="12809" max="13054" width="9.109375" style="55"/>
    <col min="13055" max="13055" width="11.5546875" style="55" customWidth="1"/>
    <col min="13056" max="13056" width="18.44140625" style="55" customWidth="1"/>
    <col min="13057" max="13057" width="9.109375" style="55"/>
    <col min="13058" max="13058" width="15" style="55" customWidth="1"/>
    <col min="13059" max="13059" width="34.5546875" style="55" customWidth="1"/>
    <col min="13060" max="13060" width="88.109375" style="55" customWidth="1"/>
    <col min="13061" max="13061" width="15.44140625" style="55" customWidth="1"/>
    <col min="13062" max="13062" width="19.5546875" style="55" customWidth="1"/>
    <col min="13063" max="13063" width="14.44140625" style="55" customWidth="1"/>
    <col min="13064" max="13064" width="20.44140625" style="55" customWidth="1"/>
    <col min="13065" max="13310" width="9.109375" style="55"/>
    <col min="13311" max="13311" width="11.5546875" style="55" customWidth="1"/>
    <col min="13312" max="13312" width="18.44140625" style="55" customWidth="1"/>
    <col min="13313" max="13313" width="9.109375" style="55"/>
    <col min="13314" max="13314" width="15" style="55" customWidth="1"/>
    <col min="13315" max="13315" width="34.5546875" style="55" customWidth="1"/>
    <col min="13316" max="13316" width="88.109375" style="55" customWidth="1"/>
    <col min="13317" max="13317" width="15.44140625" style="55" customWidth="1"/>
    <col min="13318" max="13318" width="19.5546875" style="55" customWidth="1"/>
    <col min="13319" max="13319" width="14.44140625" style="55" customWidth="1"/>
    <col min="13320" max="13320" width="20.44140625" style="55" customWidth="1"/>
    <col min="13321" max="13566" width="9.109375" style="55"/>
    <col min="13567" max="13567" width="11.5546875" style="55" customWidth="1"/>
    <col min="13568" max="13568" width="18.44140625" style="55" customWidth="1"/>
    <col min="13569" max="13569" width="9.109375" style="55"/>
    <col min="13570" max="13570" width="15" style="55" customWidth="1"/>
    <col min="13571" max="13571" width="34.5546875" style="55" customWidth="1"/>
    <col min="13572" max="13572" width="88.109375" style="55" customWidth="1"/>
    <col min="13573" max="13573" width="15.44140625" style="55" customWidth="1"/>
    <col min="13574" max="13574" width="19.5546875" style="55" customWidth="1"/>
    <col min="13575" max="13575" width="14.44140625" style="55" customWidth="1"/>
    <col min="13576" max="13576" width="20.44140625" style="55" customWidth="1"/>
    <col min="13577" max="13822" width="9.109375" style="55"/>
    <col min="13823" max="13823" width="11.5546875" style="55" customWidth="1"/>
    <col min="13824" max="13824" width="18.44140625" style="55" customWidth="1"/>
    <col min="13825" max="13825" width="9.109375" style="55"/>
    <col min="13826" max="13826" width="15" style="55" customWidth="1"/>
    <col min="13827" max="13827" width="34.5546875" style="55" customWidth="1"/>
    <col min="13828" max="13828" width="88.109375" style="55" customWidth="1"/>
    <col min="13829" max="13829" width="15.44140625" style="55" customWidth="1"/>
    <col min="13830" max="13830" width="19.5546875" style="55" customWidth="1"/>
    <col min="13831" max="13831" width="14.44140625" style="55" customWidth="1"/>
    <col min="13832" max="13832" width="20.44140625" style="55" customWidth="1"/>
    <col min="13833" max="14078" width="9.109375" style="55"/>
    <col min="14079" max="14079" width="11.5546875" style="55" customWidth="1"/>
    <col min="14080" max="14080" width="18.44140625" style="55" customWidth="1"/>
    <col min="14081" max="14081" width="9.109375" style="55"/>
    <col min="14082" max="14082" width="15" style="55" customWidth="1"/>
    <col min="14083" max="14083" width="34.5546875" style="55" customWidth="1"/>
    <col min="14084" max="14084" width="88.109375" style="55" customWidth="1"/>
    <col min="14085" max="14085" width="15.44140625" style="55" customWidth="1"/>
    <col min="14086" max="14086" width="19.5546875" style="55" customWidth="1"/>
    <col min="14087" max="14087" width="14.44140625" style="55" customWidth="1"/>
    <col min="14088" max="14088" width="20.44140625" style="55" customWidth="1"/>
    <col min="14089" max="14334" width="9.109375" style="55"/>
    <col min="14335" max="14335" width="11.5546875" style="55" customWidth="1"/>
    <col min="14336" max="14336" width="18.44140625" style="55" customWidth="1"/>
    <col min="14337" max="14337" width="9.109375" style="55"/>
    <col min="14338" max="14338" width="15" style="55" customWidth="1"/>
    <col min="14339" max="14339" width="34.5546875" style="55" customWidth="1"/>
    <col min="14340" max="14340" width="88.109375" style="55" customWidth="1"/>
    <col min="14341" max="14341" width="15.44140625" style="55" customWidth="1"/>
    <col min="14342" max="14342" width="19.5546875" style="55" customWidth="1"/>
    <col min="14343" max="14343" width="14.44140625" style="55" customWidth="1"/>
    <col min="14344" max="14344" width="20.44140625" style="55" customWidth="1"/>
    <col min="14345" max="14590" width="9.109375" style="55"/>
    <col min="14591" max="14591" width="11.5546875" style="55" customWidth="1"/>
    <col min="14592" max="14592" width="18.44140625" style="55" customWidth="1"/>
    <col min="14593" max="14593" width="9.109375" style="55"/>
    <col min="14594" max="14594" width="15" style="55" customWidth="1"/>
    <col min="14595" max="14595" width="34.5546875" style="55" customWidth="1"/>
    <col min="14596" max="14596" width="88.109375" style="55" customWidth="1"/>
    <col min="14597" max="14597" width="15.44140625" style="55" customWidth="1"/>
    <col min="14598" max="14598" width="19.5546875" style="55" customWidth="1"/>
    <col min="14599" max="14599" width="14.44140625" style="55" customWidth="1"/>
    <col min="14600" max="14600" width="20.44140625" style="55" customWidth="1"/>
    <col min="14601" max="14846" width="9.109375" style="55"/>
    <col min="14847" max="14847" width="11.5546875" style="55" customWidth="1"/>
    <col min="14848" max="14848" width="18.44140625" style="55" customWidth="1"/>
    <col min="14849" max="14849" width="9.109375" style="55"/>
    <col min="14850" max="14850" width="15" style="55" customWidth="1"/>
    <col min="14851" max="14851" width="34.5546875" style="55" customWidth="1"/>
    <col min="14852" max="14852" width="88.109375" style="55" customWidth="1"/>
    <col min="14853" max="14853" width="15.44140625" style="55" customWidth="1"/>
    <col min="14854" max="14854" width="19.5546875" style="55" customWidth="1"/>
    <col min="14855" max="14855" width="14.44140625" style="55" customWidth="1"/>
    <col min="14856" max="14856" width="20.44140625" style="55" customWidth="1"/>
    <col min="14857" max="15102" width="9.109375" style="55"/>
    <col min="15103" max="15103" width="11.5546875" style="55" customWidth="1"/>
    <col min="15104" max="15104" width="18.44140625" style="55" customWidth="1"/>
    <col min="15105" max="15105" width="9.109375" style="55"/>
    <col min="15106" max="15106" width="15" style="55" customWidth="1"/>
    <col min="15107" max="15107" width="34.5546875" style="55" customWidth="1"/>
    <col min="15108" max="15108" width="88.109375" style="55" customWidth="1"/>
    <col min="15109" max="15109" width="15.44140625" style="55" customWidth="1"/>
    <col min="15110" max="15110" width="19.5546875" style="55" customWidth="1"/>
    <col min="15111" max="15111" width="14.44140625" style="55" customWidth="1"/>
    <col min="15112" max="15112" width="20.44140625" style="55" customWidth="1"/>
    <col min="15113" max="15358" width="9.109375" style="55"/>
    <col min="15359" max="15359" width="11.5546875" style="55" customWidth="1"/>
    <col min="15360" max="15360" width="18.44140625" style="55" customWidth="1"/>
    <col min="15361" max="15361" width="9.109375" style="55"/>
    <col min="15362" max="15362" width="15" style="55" customWidth="1"/>
    <col min="15363" max="15363" width="34.5546875" style="55" customWidth="1"/>
    <col min="15364" max="15364" width="88.109375" style="55" customWidth="1"/>
    <col min="15365" max="15365" width="15.44140625" style="55" customWidth="1"/>
    <col min="15366" max="15366" width="19.5546875" style="55" customWidth="1"/>
    <col min="15367" max="15367" width="14.44140625" style="55" customWidth="1"/>
    <col min="15368" max="15368" width="20.44140625" style="55" customWidth="1"/>
    <col min="15369" max="15614" width="9.109375" style="55"/>
    <col min="15615" max="15615" width="11.5546875" style="55" customWidth="1"/>
    <col min="15616" max="15616" width="18.44140625" style="55" customWidth="1"/>
    <col min="15617" max="15617" width="9.109375" style="55"/>
    <col min="15618" max="15618" width="15" style="55" customWidth="1"/>
    <col min="15619" max="15619" width="34.5546875" style="55" customWidth="1"/>
    <col min="15620" max="15620" width="88.109375" style="55" customWidth="1"/>
    <col min="15621" max="15621" width="15.44140625" style="55" customWidth="1"/>
    <col min="15622" max="15622" width="19.5546875" style="55" customWidth="1"/>
    <col min="15623" max="15623" width="14.44140625" style="55" customWidth="1"/>
    <col min="15624" max="15624" width="20.44140625" style="55" customWidth="1"/>
    <col min="15625" max="15870" width="9.109375" style="55"/>
    <col min="15871" max="15871" width="11.5546875" style="55" customWidth="1"/>
    <col min="15872" max="15872" width="18.44140625" style="55" customWidth="1"/>
    <col min="15873" max="15873" width="9.109375" style="55"/>
    <col min="15874" max="15874" width="15" style="55" customWidth="1"/>
    <col min="15875" max="15875" width="34.5546875" style="55" customWidth="1"/>
    <col min="15876" max="15876" width="88.109375" style="55" customWidth="1"/>
    <col min="15877" max="15877" width="15.44140625" style="55" customWidth="1"/>
    <col min="15878" max="15878" width="19.5546875" style="55" customWidth="1"/>
    <col min="15879" max="15879" width="14.44140625" style="55" customWidth="1"/>
    <col min="15880" max="15880" width="20.44140625" style="55" customWidth="1"/>
    <col min="15881" max="16126" width="9.109375" style="55"/>
    <col min="16127" max="16127" width="11.5546875" style="55" customWidth="1"/>
    <col min="16128" max="16128" width="18.44140625" style="55" customWidth="1"/>
    <col min="16129" max="16129" width="9.109375" style="55"/>
    <col min="16130" max="16130" width="15" style="55" customWidth="1"/>
    <col min="16131" max="16131" width="34.5546875" style="55" customWidth="1"/>
    <col min="16132" max="16132" width="88.109375" style="55" customWidth="1"/>
    <col min="16133" max="16133" width="15.44140625" style="55" customWidth="1"/>
    <col min="16134" max="16134" width="19.5546875" style="55" customWidth="1"/>
    <col min="16135" max="16135" width="14.44140625" style="55" customWidth="1"/>
    <col min="16136" max="16136" width="20.44140625" style="55" customWidth="1"/>
    <col min="16137" max="16383" width="9.109375" style="55"/>
    <col min="16384" max="16384" width="9.109375" style="55"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x14ac:dyDescent="0.3">
      <c r="A2" s="128" t="s">
        <v>69</v>
      </c>
      <c r="B2" s="129" t="s">
        <v>165</v>
      </c>
      <c r="C2" s="52">
        <v>3657</v>
      </c>
      <c r="D2" s="52">
        <v>5171</v>
      </c>
      <c r="E2" s="52" t="s">
        <v>167</v>
      </c>
      <c r="F2" s="130" t="s">
        <v>168</v>
      </c>
      <c r="G2" s="143">
        <v>2000000</v>
      </c>
      <c r="H2" s="143">
        <v>2000000</v>
      </c>
      <c r="I2" s="143">
        <v>2000000</v>
      </c>
      <c r="J2" s="143">
        <v>2000000</v>
      </c>
    </row>
    <row r="3" spans="1:10" x14ac:dyDescent="0.3">
      <c r="A3" s="128" t="s">
        <v>69</v>
      </c>
      <c r="B3" s="129" t="s">
        <v>165</v>
      </c>
      <c r="C3" s="52">
        <v>3657</v>
      </c>
      <c r="D3" s="52">
        <v>5171</v>
      </c>
      <c r="E3" s="52" t="s">
        <v>167</v>
      </c>
      <c r="F3" s="130" t="s">
        <v>169</v>
      </c>
      <c r="G3" s="143">
        <v>800000</v>
      </c>
      <c r="H3" s="143">
        <v>800000</v>
      </c>
      <c r="I3" s="143">
        <v>800000</v>
      </c>
      <c r="J3" s="143">
        <v>800000</v>
      </c>
    </row>
    <row r="4" spans="1:10" x14ac:dyDescent="0.3">
      <c r="A4" s="128" t="s">
        <v>69</v>
      </c>
      <c r="B4" s="132" t="s">
        <v>170</v>
      </c>
      <c r="C4" s="52">
        <v>3653</v>
      </c>
      <c r="D4" s="52">
        <v>5171</v>
      </c>
      <c r="E4" s="53" t="s">
        <v>171</v>
      </c>
      <c r="F4" s="130" t="s">
        <v>172</v>
      </c>
      <c r="G4" s="143">
        <v>1000000</v>
      </c>
      <c r="H4" s="143">
        <v>1000000</v>
      </c>
      <c r="I4" s="143">
        <v>1000000</v>
      </c>
      <c r="J4" s="143">
        <v>1000000</v>
      </c>
    </row>
    <row r="5" spans="1:10" x14ac:dyDescent="0.3">
      <c r="A5" s="128" t="s">
        <v>69</v>
      </c>
      <c r="B5" s="132" t="s">
        <v>170</v>
      </c>
      <c r="C5" s="52">
        <v>3653</v>
      </c>
      <c r="D5" s="52">
        <v>5171</v>
      </c>
      <c r="E5" s="53" t="s">
        <v>171</v>
      </c>
      <c r="F5" s="133" t="s">
        <v>173</v>
      </c>
      <c r="G5" s="143">
        <v>400000</v>
      </c>
      <c r="H5" s="143">
        <v>450000</v>
      </c>
      <c r="I5" s="143">
        <v>450000</v>
      </c>
      <c r="J5" s="143">
        <v>450000</v>
      </c>
    </row>
    <row r="6" spans="1:10" x14ac:dyDescent="0.3">
      <c r="A6" s="128" t="s">
        <v>69</v>
      </c>
      <c r="B6" s="132" t="s">
        <v>170</v>
      </c>
      <c r="C6" s="52">
        <v>3653</v>
      </c>
      <c r="D6" s="52">
        <v>5171</v>
      </c>
      <c r="E6" s="53" t="s">
        <v>171</v>
      </c>
      <c r="F6" s="133" t="s">
        <v>174</v>
      </c>
      <c r="G6" s="143">
        <v>1500000</v>
      </c>
      <c r="H6" s="143">
        <v>0</v>
      </c>
      <c r="I6" s="143">
        <v>0</v>
      </c>
      <c r="J6" s="143">
        <v>0</v>
      </c>
    </row>
    <row r="7" spans="1:10" ht="26.4" x14ac:dyDescent="0.3">
      <c r="A7" s="128" t="s">
        <v>69</v>
      </c>
      <c r="B7" s="129" t="s">
        <v>165</v>
      </c>
      <c r="C7" s="52">
        <v>3662</v>
      </c>
      <c r="D7" s="52">
        <v>5171</v>
      </c>
      <c r="E7" s="52" t="s">
        <v>175</v>
      </c>
      <c r="F7" s="133" t="s">
        <v>176</v>
      </c>
      <c r="G7" s="143">
        <v>1000000</v>
      </c>
      <c r="H7" s="143">
        <v>1000000</v>
      </c>
      <c r="I7" s="143">
        <v>1000000</v>
      </c>
      <c r="J7" s="143">
        <v>1000000</v>
      </c>
    </row>
    <row r="8" spans="1:10" x14ac:dyDescent="0.3">
      <c r="A8" s="128" t="s">
        <v>69</v>
      </c>
      <c r="B8" s="129" t="s">
        <v>165</v>
      </c>
      <c r="C8" s="52">
        <v>3662</v>
      </c>
      <c r="D8" s="52">
        <v>5171</v>
      </c>
      <c r="E8" s="52" t="s">
        <v>175</v>
      </c>
      <c r="F8" s="133" t="s">
        <v>177</v>
      </c>
      <c r="G8" s="143">
        <v>200000</v>
      </c>
      <c r="H8" s="143">
        <v>200000</v>
      </c>
      <c r="I8" s="143">
        <v>200000</v>
      </c>
      <c r="J8" s="143">
        <v>200000</v>
      </c>
    </row>
    <row r="9" spans="1:10" x14ac:dyDescent="0.3">
      <c r="A9" s="128" t="s">
        <v>69</v>
      </c>
      <c r="B9" s="129" t="s">
        <v>165</v>
      </c>
      <c r="C9" s="52">
        <v>3662</v>
      </c>
      <c r="D9" s="52">
        <v>5171</v>
      </c>
      <c r="E9" s="52" t="s">
        <v>175</v>
      </c>
      <c r="F9" s="130" t="s">
        <v>178</v>
      </c>
      <c r="G9" s="143">
        <v>500000</v>
      </c>
      <c r="H9" s="143">
        <v>500000</v>
      </c>
      <c r="I9" s="143">
        <v>500000</v>
      </c>
      <c r="J9" s="143">
        <v>500000</v>
      </c>
    </row>
    <row r="10" spans="1:10" x14ac:dyDescent="0.3">
      <c r="A10" s="128" t="s">
        <v>69</v>
      </c>
      <c r="B10" s="129" t="s">
        <v>165</v>
      </c>
      <c r="C10" s="52">
        <v>4541</v>
      </c>
      <c r="D10" s="52">
        <v>5171</v>
      </c>
      <c r="E10" s="52" t="s">
        <v>179</v>
      </c>
      <c r="F10" s="130" t="s">
        <v>180</v>
      </c>
      <c r="G10" s="143">
        <v>3000000</v>
      </c>
      <c r="H10" s="143">
        <v>3000000</v>
      </c>
      <c r="I10" s="143">
        <v>3000000</v>
      </c>
      <c r="J10" s="143">
        <v>3000000</v>
      </c>
    </row>
    <row r="11" spans="1:10" x14ac:dyDescent="0.3">
      <c r="A11" s="128" t="s">
        <v>69</v>
      </c>
      <c r="B11" s="129" t="s">
        <v>165</v>
      </c>
      <c r="C11" s="52">
        <v>4475</v>
      </c>
      <c r="D11" s="52">
        <v>5171</v>
      </c>
      <c r="E11" s="52" t="s">
        <v>181</v>
      </c>
      <c r="F11" s="130" t="s">
        <v>182</v>
      </c>
      <c r="G11" s="143">
        <v>500000</v>
      </c>
      <c r="H11" s="143">
        <v>500000</v>
      </c>
      <c r="I11" s="143">
        <v>500000</v>
      </c>
      <c r="J11" s="143">
        <v>500000</v>
      </c>
    </row>
    <row r="12" spans="1:10" x14ac:dyDescent="0.3">
      <c r="A12" s="128" t="s">
        <v>69</v>
      </c>
      <c r="B12" s="129" t="s">
        <v>165</v>
      </c>
      <c r="C12" s="52">
        <v>3742</v>
      </c>
      <c r="D12" s="52">
        <v>5171</v>
      </c>
      <c r="E12" s="52" t="s">
        <v>166</v>
      </c>
      <c r="F12" s="130" t="s">
        <v>284</v>
      </c>
      <c r="G12" s="143">
        <v>5000000</v>
      </c>
      <c r="H12" s="143">
        <v>5000000</v>
      </c>
      <c r="I12" s="143">
        <v>5000000</v>
      </c>
      <c r="J12" s="143">
        <v>5000000</v>
      </c>
    </row>
    <row r="13" spans="1:10" x14ac:dyDescent="0.3">
      <c r="A13" s="128"/>
      <c r="B13" s="130"/>
      <c r="C13" s="52"/>
      <c r="D13" s="52"/>
      <c r="E13" s="53"/>
      <c r="F13" s="130"/>
      <c r="G13" s="131"/>
      <c r="H13" s="131"/>
      <c r="I13" s="131"/>
      <c r="J13" s="131"/>
    </row>
    <row r="14" spans="1:10" x14ac:dyDescent="0.3">
      <c r="A14" s="128"/>
      <c r="B14" s="129"/>
      <c r="C14" s="52"/>
      <c r="D14" s="52"/>
      <c r="E14" s="52"/>
      <c r="F14" s="130"/>
      <c r="G14" s="136">
        <f>SUM(G2:G13)</f>
        <v>15900000</v>
      </c>
      <c r="H14" s="136">
        <f>SUM(H2:H13)</f>
        <v>14450000</v>
      </c>
      <c r="I14" s="136">
        <f>SUM(I2:I13)</f>
        <v>14450000</v>
      </c>
      <c r="J14" s="136">
        <f>SUM(J2:J13)</f>
        <v>14450000</v>
      </c>
    </row>
  </sheetData>
  <autoFilter ref="A1:WVP12"/>
  <phoneticPr fontId="28" type="noConversion"/>
  <pageMargins left="0.7" right="0.7" top="0.78740157499999996" bottom="0.78740157499999996" header="0.3" footer="0.3"/>
  <pageSetup paperSize="9"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zoomScaleNormal="100" workbookViewId="0">
      <pane ySplit="1" topLeftCell="A2" activePane="bottomLeft" state="frozen"/>
      <selection pane="bottomLeft" activeCell="I14" sqref="I14"/>
    </sheetView>
  </sheetViews>
  <sheetFormatPr defaultRowHeight="14.4" x14ac:dyDescent="0.3"/>
  <cols>
    <col min="1" max="1" width="11.5546875" style="167" bestFit="1" customWidth="1"/>
    <col min="2" max="2" width="13.44140625" style="121" customWidth="1"/>
    <col min="3" max="3" width="8.44140625" style="121" bestFit="1" customWidth="1"/>
    <col min="4" max="4" width="17.5546875" style="121" customWidth="1"/>
    <col min="5" max="5" width="16.88671875" style="121" bestFit="1" customWidth="1"/>
    <col min="6" max="6" width="36" style="121" customWidth="1"/>
    <col min="7" max="7" width="15" style="121" customWidth="1"/>
    <col min="8" max="8" width="14.88671875" style="121" customWidth="1"/>
    <col min="9" max="9" width="12.5546875" style="121" bestFit="1" customWidth="1"/>
    <col min="10" max="10" width="11.44140625" style="121" bestFit="1" customWidth="1"/>
    <col min="11" max="251" width="9.109375" style="121"/>
    <col min="252" max="252" width="11.5546875" style="121" bestFit="1" customWidth="1"/>
    <col min="253" max="253" width="13.44140625" style="121" customWidth="1"/>
    <col min="254" max="254" width="8.44140625" style="121" bestFit="1" customWidth="1"/>
    <col min="255" max="255" width="17.5546875" style="121" customWidth="1"/>
    <col min="256" max="256" width="16.88671875" style="121" bestFit="1" customWidth="1"/>
    <col min="257" max="257" width="36" style="121" customWidth="1"/>
    <col min="258" max="258" width="17.44140625" style="121" customWidth="1"/>
    <col min="259" max="259" width="13.88671875" style="121" customWidth="1"/>
    <col min="260" max="260" width="15" style="121" customWidth="1"/>
    <col min="261" max="261" width="14.88671875" style="121" customWidth="1"/>
    <col min="262" max="507" width="9.109375" style="121"/>
    <col min="508" max="508" width="11.5546875" style="121" bestFit="1" customWidth="1"/>
    <col min="509" max="509" width="13.44140625" style="121" customWidth="1"/>
    <col min="510" max="510" width="8.44140625" style="121" bestFit="1" customWidth="1"/>
    <col min="511" max="511" width="17.5546875" style="121" customWidth="1"/>
    <col min="512" max="512" width="16.88671875" style="121" bestFit="1" customWidth="1"/>
    <col min="513" max="513" width="36" style="121" customWidth="1"/>
    <col min="514" max="514" width="17.44140625" style="121" customWidth="1"/>
    <col min="515" max="515" width="13.88671875" style="121" customWidth="1"/>
    <col min="516" max="516" width="15" style="121" customWidth="1"/>
    <col min="517" max="517" width="14.88671875" style="121" customWidth="1"/>
    <col min="518" max="763" width="9.109375" style="121"/>
    <col min="764" max="764" width="11.5546875" style="121" bestFit="1" customWidth="1"/>
    <col min="765" max="765" width="13.44140625" style="121" customWidth="1"/>
    <col min="766" max="766" width="8.44140625" style="121" bestFit="1" customWidth="1"/>
    <col min="767" max="767" width="17.5546875" style="121" customWidth="1"/>
    <col min="768" max="768" width="16.88671875" style="121" bestFit="1" customWidth="1"/>
    <col min="769" max="769" width="36" style="121" customWidth="1"/>
    <col min="770" max="770" width="17.44140625" style="121" customWidth="1"/>
    <col min="771" max="771" width="13.88671875" style="121" customWidth="1"/>
    <col min="772" max="772" width="15" style="121" customWidth="1"/>
    <col min="773" max="773" width="14.88671875" style="121" customWidth="1"/>
    <col min="774" max="1019" width="9.109375" style="121"/>
    <col min="1020" max="1020" width="11.5546875" style="121" bestFit="1" customWidth="1"/>
    <col min="1021" max="1021" width="13.44140625" style="121" customWidth="1"/>
    <col min="1022" max="1022" width="8.44140625" style="121" bestFit="1" customWidth="1"/>
    <col min="1023" max="1023" width="17.5546875" style="121" customWidth="1"/>
    <col min="1024" max="1024" width="16.88671875" style="121" bestFit="1" customWidth="1"/>
    <col min="1025" max="1025" width="36" style="121" customWidth="1"/>
    <col min="1026" max="1026" width="17.44140625" style="121" customWidth="1"/>
    <col min="1027" max="1027" width="13.88671875" style="121" customWidth="1"/>
    <col min="1028" max="1028" width="15" style="121" customWidth="1"/>
    <col min="1029" max="1029" width="14.88671875" style="121" customWidth="1"/>
    <col min="1030" max="1275" width="9.109375" style="121"/>
    <col min="1276" max="1276" width="11.5546875" style="121" bestFit="1" customWidth="1"/>
    <col min="1277" max="1277" width="13.44140625" style="121" customWidth="1"/>
    <col min="1278" max="1278" width="8.44140625" style="121" bestFit="1" customWidth="1"/>
    <col min="1279" max="1279" width="17.5546875" style="121" customWidth="1"/>
    <col min="1280" max="1280" width="16.88671875" style="121" bestFit="1" customWidth="1"/>
    <col min="1281" max="1281" width="36" style="121" customWidth="1"/>
    <col min="1282" max="1282" width="17.44140625" style="121" customWidth="1"/>
    <col min="1283" max="1283" width="13.88671875" style="121" customWidth="1"/>
    <col min="1284" max="1284" width="15" style="121" customWidth="1"/>
    <col min="1285" max="1285" width="14.88671875" style="121" customWidth="1"/>
    <col min="1286" max="1531" width="9.109375" style="121"/>
    <col min="1532" max="1532" width="11.5546875" style="121" bestFit="1" customWidth="1"/>
    <col min="1533" max="1533" width="13.44140625" style="121" customWidth="1"/>
    <col min="1534" max="1534" width="8.44140625" style="121" bestFit="1" customWidth="1"/>
    <col min="1535" max="1535" width="17.5546875" style="121" customWidth="1"/>
    <col min="1536" max="1536" width="16.88671875" style="121" bestFit="1" customWidth="1"/>
    <col min="1537" max="1537" width="36" style="121" customWidth="1"/>
    <col min="1538" max="1538" width="17.44140625" style="121" customWidth="1"/>
    <col min="1539" max="1539" width="13.88671875" style="121" customWidth="1"/>
    <col min="1540" max="1540" width="15" style="121" customWidth="1"/>
    <col min="1541" max="1541" width="14.88671875" style="121" customWidth="1"/>
    <col min="1542" max="1787" width="9.109375" style="121"/>
    <col min="1788" max="1788" width="11.5546875" style="121" bestFit="1" customWidth="1"/>
    <col min="1789" max="1789" width="13.44140625" style="121" customWidth="1"/>
    <col min="1790" max="1790" width="8.44140625" style="121" bestFit="1" customWidth="1"/>
    <col min="1791" max="1791" width="17.5546875" style="121" customWidth="1"/>
    <col min="1792" max="1792" width="16.88671875" style="121" bestFit="1" customWidth="1"/>
    <col min="1793" max="1793" width="36" style="121" customWidth="1"/>
    <col min="1794" max="1794" width="17.44140625" style="121" customWidth="1"/>
    <col min="1795" max="1795" width="13.88671875" style="121" customWidth="1"/>
    <col min="1796" max="1796" width="15" style="121" customWidth="1"/>
    <col min="1797" max="1797" width="14.88671875" style="121" customWidth="1"/>
    <col min="1798" max="2043" width="9.109375" style="121"/>
    <col min="2044" max="2044" width="11.5546875" style="121" bestFit="1" customWidth="1"/>
    <col min="2045" max="2045" width="13.44140625" style="121" customWidth="1"/>
    <col min="2046" max="2046" width="8.44140625" style="121" bestFit="1" customWidth="1"/>
    <col min="2047" max="2047" width="17.5546875" style="121" customWidth="1"/>
    <col min="2048" max="2048" width="16.88671875" style="121" bestFit="1" customWidth="1"/>
    <col min="2049" max="2049" width="36" style="121" customWidth="1"/>
    <col min="2050" max="2050" width="17.44140625" style="121" customWidth="1"/>
    <col min="2051" max="2051" width="13.88671875" style="121" customWidth="1"/>
    <col min="2052" max="2052" width="15" style="121" customWidth="1"/>
    <col min="2053" max="2053" width="14.88671875" style="121" customWidth="1"/>
    <col min="2054" max="2299" width="9.109375" style="121"/>
    <col min="2300" max="2300" width="11.5546875" style="121" bestFit="1" customWidth="1"/>
    <col min="2301" max="2301" width="13.44140625" style="121" customWidth="1"/>
    <col min="2302" max="2302" width="8.44140625" style="121" bestFit="1" customWidth="1"/>
    <col min="2303" max="2303" width="17.5546875" style="121" customWidth="1"/>
    <col min="2304" max="2304" width="16.88671875" style="121" bestFit="1" customWidth="1"/>
    <col min="2305" max="2305" width="36" style="121" customWidth="1"/>
    <col min="2306" max="2306" width="17.44140625" style="121" customWidth="1"/>
    <col min="2307" max="2307" width="13.88671875" style="121" customWidth="1"/>
    <col min="2308" max="2308" width="15" style="121" customWidth="1"/>
    <col min="2309" max="2309" width="14.88671875" style="121" customWidth="1"/>
    <col min="2310" max="2555" width="9.109375" style="121"/>
    <col min="2556" max="2556" width="11.5546875" style="121" bestFit="1" customWidth="1"/>
    <col min="2557" max="2557" width="13.44140625" style="121" customWidth="1"/>
    <col min="2558" max="2558" width="8.44140625" style="121" bestFit="1" customWidth="1"/>
    <col min="2559" max="2559" width="17.5546875" style="121" customWidth="1"/>
    <col min="2560" max="2560" width="16.88671875" style="121" bestFit="1" customWidth="1"/>
    <col min="2561" max="2561" width="36" style="121" customWidth="1"/>
    <col min="2562" max="2562" width="17.44140625" style="121" customWidth="1"/>
    <col min="2563" max="2563" width="13.88671875" style="121" customWidth="1"/>
    <col min="2564" max="2564" width="15" style="121" customWidth="1"/>
    <col min="2565" max="2565" width="14.88671875" style="121" customWidth="1"/>
    <col min="2566" max="2811" width="9.109375" style="121"/>
    <col min="2812" max="2812" width="11.5546875" style="121" bestFit="1" customWidth="1"/>
    <col min="2813" max="2813" width="13.44140625" style="121" customWidth="1"/>
    <col min="2814" max="2814" width="8.44140625" style="121" bestFit="1" customWidth="1"/>
    <col min="2815" max="2815" width="17.5546875" style="121" customWidth="1"/>
    <col min="2816" max="2816" width="16.88671875" style="121" bestFit="1" customWidth="1"/>
    <col min="2817" max="2817" width="36" style="121" customWidth="1"/>
    <col min="2818" max="2818" width="17.44140625" style="121" customWidth="1"/>
    <col min="2819" max="2819" width="13.88671875" style="121" customWidth="1"/>
    <col min="2820" max="2820" width="15" style="121" customWidth="1"/>
    <col min="2821" max="2821" width="14.88671875" style="121" customWidth="1"/>
    <col min="2822" max="3067" width="9.109375" style="121"/>
    <col min="3068" max="3068" width="11.5546875" style="121" bestFit="1" customWidth="1"/>
    <col min="3069" max="3069" width="13.44140625" style="121" customWidth="1"/>
    <col min="3070" max="3070" width="8.44140625" style="121" bestFit="1" customWidth="1"/>
    <col min="3071" max="3071" width="17.5546875" style="121" customWidth="1"/>
    <col min="3072" max="3072" width="16.88671875" style="121" bestFit="1" customWidth="1"/>
    <col min="3073" max="3073" width="36" style="121" customWidth="1"/>
    <col min="3074" max="3074" width="17.44140625" style="121" customWidth="1"/>
    <col min="3075" max="3075" width="13.88671875" style="121" customWidth="1"/>
    <col min="3076" max="3076" width="15" style="121" customWidth="1"/>
    <col min="3077" max="3077" width="14.88671875" style="121" customWidth="1"/>
    <col min="3078" max="3323" width="9.109375" style="121"/>
    <col min="3324" max="3324" width="11.5546875" style="121" bestFit="1" customWidth="1"/>
    <col min="3325" max="3325" width="13.44140625" style="121" customWidth="1"/>
    <col min="3326" max="3326" width="8.44140625" style="121" bestFit="1" customWidth="1"/>
    <col min="3327" max="3327" width="17.5546875" style="121" customWidth="1"/>
    <col min="3328" max="3328" width="16.88671875" style="121" bestFit="1" customWidth="1"/>
    <col min="3329" max="3329" width="36" style="121" customWidth="1"/>
    <col min="3330" max="3330" width="17.44140625" style="121" customWidth="1"/>
    <col min="3331" max="3331" width="13.88671875" style="121" customWidth="1"/>
    <col min="3332" max="3332" width="15" style="121" customWidth="1"/>
    <col min="3333" max="3333" width="14.88671875" style="121" customWidth="1"/>
    <col min="3334" max="3579" width="9.109375" style="121"/>
    <col min="3580" max="3580" width="11.5546875" style="121" bestFit="1" customWidth="1"/>
    <col min="3581" max="3581" width="13.44140625" style="121" customWidth="1"/>
    <col min="3582" max="3582" width="8.44140625" style="121" bestFit="1" customWidth="1"/>
    <col min="3583" max="3583" width="17.5546875" style="121" customWidth="1"/>
    <col min="3584" max="3584" width="16.88671875" style="121" bestFit="1" customWidth="1"/>
    <col min="3585" max="3585" width="36" style="121" customWidth="1"/>
    <col min="3586" max="3586" width="17.44140625" style="121" customWidth="1"/>
    <col min="3587" max="3587" width="13.88671875" style="121" customWidth="1"/>
    <col min="3588" max="3588" width="15" style="121" customWidth="1"/>
    <col min="3589" max="3589" width="14.88671875" style="121" customWidth="1"/>
    <col min="3590" max="3835" width="9.109375" style="121"/>
    <col min="3836" max="3836" width="11.5546875" style="121" bestFit="1" customWidth="1"/>
    <col min="3837" max="3837" width="13.44140625" style="121" customWidth="1"/>
    <col min="3838" max="3838" width="8.44140625" style="121" bestFit="1" customWidth="1"/>
    <col min="3839" max="3839" width="17.5546875" style="121" customWidth="1"/>
    <col min="3840" max="3840" width="16.88671875" style="121" bestFit="1" customWidth="1"/>
    <col min="3841" max="3841" width="36" style="121" customWidth="1"/>
    <col min="3842" max="3842" width="17.44140625" style="121" customWidth="1"/>
    <col min="3843" max="3843" width="13.88671875" style="121" customWidth="1"/>
    <col min="3844" max="3844" width="15" style="121" customWidth="1"/>
    <col min="3845" max="3845" width="14.88671875" style="121" customWidth="1"/>
    <col min="3846" max="4091" width="9.109375" style="121"/>
    <col min="4092" max="4092" width="11.5546875" style="121" bestFit="1" customWidth="1"/>
    <col min="4093" max="4093" width="13.44140625" style="121" customWidth="1"/>
    <col min="4094" max="4094" width="8.44140625" style="121" bestFit="1" customWidth="1"/>
    <col min="4095" max="4095" width="17.5546875" style="121" customWidth="1"/>
    <col min="4096" max="4096" width="16.88671875" style="121" bestFit="1" customWidth="1"/>
    <col min="4097" max="4097" width="36" style="121" customWidth="1"/>
    <col min="4098" max="4098" width="17.44140625" style="121" customWidth="1"/>
    <col min="4099" max="4099" width="13.88671875" style="121" customWidth="1"/>
    <col min="4100" max="4100" width="15" style="121" customWidth="1"/>
    <col min="4101" max="4101" width="14.88671875" style="121" customWidth="1"/>
    <col min="4102" max="4347" width="9.109375" style="121"/>
    <col min="4348" max="4348" width="11.5546875" style="121" bestFit="1" customWidth="1"/>
    <col min="4349" max="4349" width="13.44140625" style="121" customWidth="1"/>
    <col min="4350" max="4350" width="8.44140625" style="121" bestFit="1" customWidth="1"/>
    <col min="4351" max="4351" width="17.5546875" style="121" customWidth="1"/>
    <col min="4352" max="4352" width="16.88671875" style="121" bestFit="1" customWidth="1"/>
    <col min="4353" max="4353" width="36" style="121" customWidth="1"/>
    <col min="4354" max="4354" width="17.44140625" style="121" customWidth="1"/>
    <col min="4355" max="4355" width="13.88671875" style="121" customWidth="1"/>
    <col min="4356" max="4356" width="15" style="121" customWidth="1"/>
    <col min="4357" max="4357" width="14.88671875" style="121" customWidth="1"/>
    <col min="4358" max="4603" width="9.109375" style="121"/>
    <col min="4604" max="4604" width="11.5546875" style="121" bestFit="1" customWidth="1"/>
    <col min="4605" max="4605" width="13.44140625" style="121" customWidth="1"/>
    <col min="4606" max="4606" width="8.44140625" style="121" bestFit="1" customWidth="1"/>
    <col min="4607" max="4607" width="17.5546875" style="121" customWidth="1"/>
    <col min="4608" max="4608" width="16.88671875" style="121" bestFit="1" customWidth="1"/>
    <col min="4609" max="4609" width="36" style="121" customWidth="1"/>
    <col min="4610" max="4610" width="17.44140625" style="121" customWidth="1"/>
    <col min="4611" max="4611" width="13.88671875" style="121" customWidth="1"/>
    <col min="4612" max="4612" width="15" style="121" customWidth="1"/>
    <col min="4613" max="4613" width="14.88671875" style="121" customWidth="1"/>
    <col min="4614" max="4859" width="9.109375" style="121"/>
    <col min="4860" max="4860" width="11.5546875" style="121" bestFit="1" customWidth="1"/>
    <col min="4861" max="4861" width="13.44140625" style="121" customWidth="1"/>
    <col min="4862" max="4862" width="8.44140625" style="121" bestFit="1" customWidth="1"/>
    <col min="4863" max="4863" width="17.5546875" style="121" customWidth="1"/>
    <col min="4864" max="4864" width="16.88671875" style="121" bestFit="1" customWidth="1"/>
    <col min="4865" max="4865" width="36" style="121" customWidth="1"/>
    <col min="4866" max="4866" width="17.44140625" style="121" customWidth="1"/>
    <col min="4867" max="4867" width="13.88671875" style="121" customWidth="1"/>
    <col min="4868" max="4868" width="15" style="121" customWidth="1"/>
    <col min="4869" max="4869" width="14.88671875" style="121" customWidth="1"/>
    <col min="4870" max="5115" width="9.109375" style="121"/>
    <col min="5116" max="5116" width="11.5546875" style="121" bestFit="1" customWidth="1"/>
    <col min="5117" max="5117" width="13.44140625" style="121" customWidth="1"/>
    <col min="5118" max="5118" width="8.44140625" style="121" bestFit="1" customWidth="1"/>
    <col min="5119" max="5119" width="17.5546875" style="121" customWidth="1"/>
    <col min="5120" max="5120" width="16.88671875" style="121" bestFit="1" customWidth="1"/>
    <col min="5121" max="5121" width="36" style="121" customWidth="1"/>
    <col min="5122" max="5122" width="17.44140625" style="121" customWidth="1"/>
    <col min="5123" max="5123" width="13.88671875" style="121" customWidth="1"/>
    <col min="5124" max="5124" width="15" style="121" customWidth="1"/>
    <col min="5125" max="5125" width="14.88671875" style="121" customWidth="1"/>
    <col min="5126" max="5371" width="9.109375" style="121"/>
    <col min="5372" max="5372" width="11.5546875" style="121" bestFit="1" customWidth="1"/>
    <col min="5373" max="5373" width="13.44140625" style="121" customWidth="1"/>
    <col min="5374" max="5374" width="8.44140625" style="121" bestFit="1" customWidth="1"/>
    <col min="5375" max="5375" width="17.5546875" style="121" customWidth="1"/>
    <col min="5376" max="5376" width="16.88671875" style="121" bestFit="1" customWidth="1"/>
    <col min="5377" max="5377" width="36" style="121" customWidth="1"/>
    <col min="5378" max="5378" width="17.44140625" style="121" customWidth="1"/>
    <col min="5379" max="5379" width="13.88671875" style="121" customWidth="1"/>
    <col min="5380" max="5380" width="15" style="121" customWidth="1"/>
    <col min="5381" max="5381" width="14.88671875" style="121" customWidth="1"/>
    <col min="5382" max="5627" width="9.109375" style="121"/>
    <col min="5628" max="5628" width="11.5546875" style="121" bestFit="1" customWidth="1"/>
    <col min="5629" max="5629" width="13.44140625" style="121" customWidth="1"/>
    <col min="5630" max="5630" width="8.44140625" style="121" bestFit="1" customWidth="1"/>
    <col min="5631" max="5631" width="17.5546875" style="121" customWidth="1"/>
    <col min="5632" max="5632" width="16.88671875" style="121" bestFit="1" customWidth="1"/>
    <col min="5633" max="5633" width="36" style="121" customWidth="1"/>
    <col min="5634" max="5634" width="17.44140625" style="121" customWidth="1"/>
    <col min="5635" max="5635" width="13.88671875" style="121" customWidth="1"/>
    <col min="5636" max="5636" width="15" style="121" customWidth="1"/>
    <col min="5637" max="5637" width="14.88671875" style="121" customWidth="1"/>
    <col min="5638" max="5883" width="9.109375" style="121"/>
    <col min="5884" max="5884" width="11.5546875" style="121" bestFit="1" customWidth="1"/>
    <col min="5885" max="5885" width="13.44140625" style="121" customWidth="1"/>
    <col min="5886" max="5886" width="8.44140625" style="121" bestFit="1" customWidth="1"/>
    <col min="5887" max="5887" width="17.5546875" style="121" customWidth="1"/>
    <col min="5888" max="5888" width="16.88671875" style="121" bestFit="1" customWidth="1"/>
    <col min="5889" max="5889" width="36" style="121" customWidth="1"/>
    <col min="5890" max="5890" width="17.44140625" style="121" customWidth="1"/>
    <col min="5891" max="5891" width="13.88671875" style="121" customWidth="1"/>
    <col min="5892" max="5892" width="15" style="121" customWidth="1"/>
    <col min="5893" max="5893" width="14.88671875" style="121" customWidth="1"/>
    <col min="5894" max="6139" width="9.109375" style="121"/>
    <col min="6140" max="6140" width="11.5546875" style="121" bestFit="1" customWidth="1"/>
    <col min="6141" max="6141" width="13.44140625" style="121" customWidth="1"/>
    <col min="6142" max="6142" width="8.44140625" style="121" bestFit="1" customWidth="1"/>
    <col min="6143" max="6143" width="17.5546875" style="121" customWidth="1"/>
    <col min="6144" max="6144" width="16.88671875" style="121" bestFit="1" customWidth="1"/>
    <col min="6145" max="6145" width="36" style="121" customWidth="1"/>
    <col min="6146" max="6146" width="17.44140625" style="121" customWidth="1"/>
    <col min="6147" max="6147" width="13.88671875" style="121" customWidth="1"/>
    <col min="6148" max="6148" width="15" style="121" customWidth="1"/>
    <col min="6149" max="6149" width="14.88671875" style="121" customWidth="1"/>
    <col min="6150" max="6395" width="9.109375" style="121"/>
    <col min="6396" max="6396" width="11.5546875" style="121" bestFit="1" customWidth="1"/>
    <col min="6397" max="6397" width="13.44140625" style="121" customWidth="1"/>
    <col min="6398" max="6398" width="8.44140625" style="121" bestFit="1" customWidth="1"/>
    <col min="6399" max="6399" width="17.5546875" style="121" customWidth="1"/>
    <col min="6400" max="6400" width="16.88671875" style="121" bestFit="1" customWidth="1"/>
    <col min="6401" max="6401" width="36" style="121" customWidth="1"/>
    <col min="6402" max="6402" width="17.44140625" style="121" customWidth="1"/>
    <col min="6403" max="6403" width="13.88671875" style="121" customWidth="1"/>
    <col min="6404" max="6404" width="15" style="121" customWidth="1"/>
    <col min="6405" max="6405" width="14.88671875" style="121" customWidth="1"/>
    <col min="6406" max="6651" width="9.109375" style="121"/>
    <col min="6652" max="6652" width="11.5546875" style="121" bestFit="1" customWidth="1"/>
    <col min="6653" max="6653" width="13.44140625" style="121" customWidth="1"/>
    <col min="6654" max="6654" width="8.44140625" style="121" bestFit="1" customWidth="1"/>
    <col min="6655" max="6655" width="17.5546875" style="121" customWidth="1"/>
    <col min="6656" max="6656" width="16.88671875" style="121" bestFit="1" customWidth="1"/>
    <col min="6657" max="6657" width="36" style="121" customWidth="1"/>
    <col min="6658" max="6658" width="17.44140625" style="121" customWidth="1"/>
    <col min="6659" max="6659" width="13.88671875" style="121" customWidth="1"/>
    <col min="6660" max="6660" width="15" style="121" customWidth="1"/>
    <col min="6661" max="6661" width="14.88671875" style="121" customWidth="1"/>
    <col min="6662" max="6907" width="9.109375" style="121"/>
    <col min="6908" max="6908" width="11.5546875" style="121" bestFit="1" customWidth="1"/>
    <col min="6909" max="6909" width="13.44140625" style="121" customWidth="1"/>
    <col min="6910" max="6910" width="8.44140625" style="121" bestFit="1" customWidth="1"/>
    <col min="6911" max="6911" width="17.5546875" style="121" customWidth="1"/>
    <col min="6912" max="6912" width="16.88671875" style="121" bestFit="1" customWidth="1"/>
    <col min="6913" max="6913" width="36" style="121" customWidth="1"/>
    <col min="6914" max="6914" width="17.44140625" style="121" customWidth="1"/>
    <col min="6915" max="6915" width="13.88671875" style="121" customWidth="1"/>
    <col min="6916" max="6916" width="15" style="121" customWidth="1"/>
    <col min="6917" max="6917" width="14.88671875" style="121" customWidth="1"/>
    <col min="6918" max="7163" width="9.109375" style="121"/>
    <col min="7164" max="7164" width="11.5546875" style="121" bestFit="1" customWidth="1"/>
    <col min="7165" max="7165" width="13.44140625" style="121" customWidth="1"/>
    <col min="7166" max="7166" width="8.44140625" style="121" bestFit="1" customWidth="1"/>
    <col min="7167" max="7167" width="17.5546875" style="121" customWidth="1"/>
    <col min="7168" max="7168" width="16.88671875" style="121" bestFit="1" customWidth="1"/>
    <col min="7169" max="7169" width="36" style="121" customWidth="1"/>
    <col min="7170" max="7170" width="17.44140625" style="121" customWidth="1"/>
    <col min="7171" max="7171" width="13.88671875" style="121" customWidth="1"/>
    <col min="7172" max="7172" width="15" style="121" customWidth="1"/>
    <col min="7173" max="7173" width="14.88671875" style="121" customWidth="1"/>
    <col min="7174" max="7419" width="9.109375" style="121"/>
    <col min="7420" max="7420" width="11.5546875" style="121" bestFit="1" customWidth="1"/>
    <col min="7421" max="7421" width="13.44140625" style="121" customWidth="1"/>
    <col min="7422" max="7422" width="8.44140625" style="121" bestFit="1" customWidth="1"/>
    <col min="7423" max="7423" width="17.5546875" style="121" customWidth="1"/>
    <col min="7424" max="7424" width="16.88671875" style="121" bestFit="1" customWidth="1"/>
    <col min="7425" max="7425" width="36" style="121" customWidth="1"/>
    <col min="7426" max="7426" width="17.44140625" style="121" customWidth="1"/>
    <col min="7427" max="7427" width="13.88671875" style="121" customWidth="1"/>
    <col min="7428" max="7428" width="15" style="121" customWidth="1"/>
    <col min="7429" max="7429" width="14.88671875" style="121" customWidth="1"/>
    <col min="7430" max="7675" width="9.109375" style="121"/>
    <col min="7676" max="7676" width="11.5546875" style="121" bestFit="1" customWidth="1"/>
    <col min="7677" max="7677" width="13.44140625" style="121" customWidth="1"/>
    <col min="7678" max="7678" width="8.44140625" style="121" bestFit="1" customWidth="1"/>
    <col min="7679" max="7679" width="17.5546875" style="121" customWidth="1"/>
    <col min="7680" max="7680" width="16.88671875" style="121" bestFit="1" customWidth="1"/>
    <col min="7681" max="7681" width="36" style="121" customWidth="1"/>
    <col min="7682" max="7682" width="17.44140625" style="121" customWidth="1"/>
    <col min="7683" max="7683" width="13.88671875" style="121" customWidth="1"/>
    <col min="7684" max="7684" width="15" style="121" customWidth="1"/>
    <col min="7685" max="7685" width="14.88671875" style="121" customWidth="1"/>
    <col min="7686" max="7931" width="9.109375" style="121"/>
    <col min="7932" max="7932" width="11.5546875" style="121" bestFit="1" customWidth="1"/>
    <col min="7933" max="7933" width="13.44140625" style="121" customWidth="1"/>
    <col min="7934" max="7934" width="8.44140625" style="121" bestFit="1" customWidth="1"/>
    <col min="7935" max="7935" width="17.5546875" style="121" customWidth="1"/>
    <col min="7936" max="7936" width="16.88671875" style="121" bestFit="1" customWidth="1"/>
    <col min="7937" max="7937" width="36" style="121" customWidth="1"/>
    <col min="7938" max="7938" width="17.44140625" style="121" customWidth="1"/>
    <col min="7939" max="7939" width="13.88671875" style="121" customWidth="1"/>
    <col min="7940" max="7940" width="15" style="121" customWidth="1"/>
    <col min="7941" max="7941" width="14.88671875" style="121" customWidth="1"/>
    <col min="7942" max="8187" width="9.109375" style="121"/>
    <col min="8188" max="8188" width="11.5546875" style="121" bestFit="1" customWidth="1"/>
    <col min="8189" max="8189" width="13.44140625" style="121" customWidth="1"/>
    <col min="8190" max="8190" width="8.44140625" style="121" bestFit="1" customWidth="1"/>
    <col min="8191" max="8191" width="17.5546875" style="121" customWidth="1"/>
    <col min="8192" max="8192" width="16.88671875" style="121" bestFit="1" customWidth="1"/>
    <col min="8193" max="8193" width="36" style="121" customWidth="1"/>
    <col min="8194" max="8194" width="17.44140625" style="121" customWidth="1"/>
    <col min="8195" max="8195" width="13.88671875" style="121" customWidth="1"/>
    <col min="8196" max="8196" width="15" style="121" customWidth="1"/>
    <col min="8197" max="8197" width="14.88671875" style="121" customWidth="1"/>
    <col min="8198" max="8443" width="9.109375" style="121"/>
    <col min="8444" max="8444" width="11.5546875" style="121" bestFit="1" customWidth="1"/>
    <col min="8445" max="8445" width="13.44140625" style="121" customWidth="1"/>
    <col min="8446" max="8446" width="8.44140625" style="121" bestFit="1" customWidth="1"/>
    <col min="8447" max="8447" width="17.5546875" style="121" customWidth="1"/>
    <col min="8448" max="8448" width="16.88671875" style="121" bestFit="1" customWidth="1"/>
    <col min="8449" max="8449" width="36" style="121" customWidth="1"/>
    <col min="8450" max="8450" width="17.44140625" style="121" customWidth="1"/>
    <col min="8451" max="8451" width="13.88671875" style="121" customWidth="1"/>
    <col min="8452" max="8452" width="15" style="121" customWidth="1"/>
    <col min="8453" max="8453" width="14.88671875" style="121" customWidth="1"/>
    <col min="8454" max="8699" width="9.109375" style="121"/>
    <col min="8700" max="8700" width="11.5546875" style="121" bestFit="1" customWidth="1"/>
    <col min="8701" max="8701" width="13.44140625" style="121" customWidth="1"/>
    <col min="8702" max="8702" width="8.44140625" style="121" bestFit="1" customWidth="1"/>
    <col min="8703" max="8703" width="17.5546875" style="121" customWidth="1"/>
    <col min="8704" max="8704" width="16.88671875" style="121" bestFit="1" customWidth="1"/>
    <col min="8705" max="8705" width="36" style="121" customWidth="1"/>
    <col min="8706" max="8706" width="17.44140625" style="121" customWidth="1"/>
    <col min="8707" max="8707" width="13.88671875" style="121" customWidth="1"/>
    <col min="8708" max="8708" width="15" style="121" customWidth="1"/>
    <col min="8709" max="8709" width="14.88671875" style="121" customWidth="1"/>
    <col min="8710" max="8955" width="9.109375" style="121"/>
    <col min="8956" max="8956" width="11.5546875" style="121" bestFit="1" customWidth="1"/>
    <col min="8957" max="8957" width="13.44140625" style="121" customWidth="1"/>
    <col min="8958" max="8958" width="8.44140625" style="121" bestFit="1" customWidth="1"/>
    <col min="8959" max="8959" width="17.5546875" style="121" customWidth="1"/>
    <col min="8960" max="8960" width="16.88671875" style="121" bestFit="1" customWidth="1"/>
    <col min="8961" max="8961" width="36" style="121" customWidth="1"/>
    <col min="8962" max="8962" width="17.44140625" style="121" customWidth="1"/>
    <col min="8963" max="8963" width="13.88671875" style="121" customWidth="1"/>
    <col min="8964" max="8964" width="15" style="121" customWidth="1"/>
    <col min="8965" max="8965" width="14.88671875" style="121" customWidth="1"/>
    <col min="8966" max="9211" width="9.109375" style="121"/>
    <col min="9212" max="9212" width="11.5546875" style="121" bestFit="1" customWidth="1"/>
    <col min="9213" max="9213" width="13.44140625" style="121" customWidth="1"/>
    <col min="9214" max="9214" width="8.44140625" style="121" bestFit="1" customWidth="1"/>
    <col min="9215" max="9215" width="17.5546875" style="121" customWidth="1"/>
    <col min="9216" max="9216" width="16.88671875" style="121" bestFit="1" customWidth="1"/>
    <col min="9217" max="9217" width="36" style="121" customWidth="1"/>
    <col min="9218" max="9218" width="17.44140625" style="121" customWidth="1"/>
    <col min="9219" max="9219" width="13.88671875" style="121" customWidth="1"/>
    <col min="9220" max="9220" width="15" style="121" customWidth="1"/>
    <col min="9221" max="9221" width="14.88671875" style="121" customWidth="1"/>
    <col min="9222" max="9467" width="9.109375" style="121"/>
    <col min="9468" max="9468" width="11.5546875" style="121" bestFit="1" customWidth="1"/>
    <col min="9469" max="9469" width="13.44140625" style="121" customWidth="1"/>
    <col min="9470" max="9470" width="8.44140625" style="121" bestFit="1" customWidth="1"/>
    <col min="9471" max="9471" width="17.5546875" style="121" customWidth="1"/>
    <col min="9472" max="9472" width="16.88671875" style="121" bestFit="1" customWidth="1"/>
    <col min="9473" max="9473" width="36" style="121" customWidth="1"/>
    <col min="9474" max="9474" width="17.44140625" style="121" customWidth="1"/>
    <col min="9475" max="9475" width="13.88671875" style="121" customWidth="1"/>
    <col min="9476" max="9476" width="15" style="121" customWidth="1"/>
    <col min="9477" max="9477" width="14.88671875" style="121" customWidth="1"/>
    <col min="9478" max="9723" width="9.109375" style="121"/>
    <col min="9724" max="9724" width="11.5546875" style="121" bestFit="1" customWidth="1"/>
    <col min="9725" max="9725" width="13.44140625" style="121" customWidth="1"/>
    <col min="9726" max="9726" width="8.44140625" style="121" bestFit="1" customWidth="1"/>
    <col min="9727" max="9727" width="17.5546875" style="121" customWidth="1"/>
    <col min="9728" max="9728" width="16.88671875" style="121" bestFit="1" customWidth="1"/>
    <col min="9729" max="9729" width="36" style="121" customWidth="1"/>
    <col min="9730" max="9730" width="17.44140625" style="121" customWidth="1"/>
    <col min="9731" max="9731" width="13.88671875" style="121" customWidth="1"/>
    <col min="9732" max="9732" width="15" style="121" customWidth="1"/>
    <col min="9733" max="9733" width="14.88671875" style="121" customWidth="1"/>
    <col min="9734" max="9979" width="9.109375" style="121"/>
    <col min="9980" max="9980" width="11.5546875" style="121" bestFit="1" customWidth="1"/>
    <col min="9981" max="9981" width="13.44140625" style="121" customWidth="1"/>
    <col min="9982" max="9982" width="8.44140625" style="121" bestFit="1" customWidth="1"/>
    <col min="9983" max="9983" width="17.5546875" style="121" customWidth="1"/>
    <col min="9984" max="9984" width="16.88671875" style="121" bestFit="1" customWidth="1"/>
    <col min="9985" max="9985" width="36" style="121" customWidth="1"/>
    <col min="9986" max="9986" width="17.44140625" style="121" customWidth="1"/>
    <col min="9987" max="9987" width="13.88671875" style="121" customWidth="1"/>
    <col min="9988" max="9988" width="15" style="121" customWidth="1"/>
    <col min="9989" max="9989" width="14.88671875" style="121" customWidth="1"/>
    <col min="9990" max="10235" width="9.109375" style="121"/>
    <col min="10236" max="10236" width="11.5546875" style="121" bestFit="1" customWidth="1"/>
    <col min="10237" max="10237" width="13.44140625" style="121" customWidth="1"/>
    <col min="10238" max="10238" width="8.44140625" style="121" bestFit="1" customWidth="1"/>
    <col min="10239" max="10239" width="17.5546875" style="121" customWidth="1"/>
    <col min="10240" max="10240" width="16.88671875" style="121" bestFit="1" customWidth="1"/>
    <col min="10241" max="10241" width="36" style="121" customWidth="1"/>
    <col min="10242" max="10242" width="17.44140625" style="121" customWidth="1"/>
    <col min="10243" max="10243" width="13.88671875" style="121" customWidth="1"/>
    <col min="10244" max="10244" width="15" style="121" customWidth="1"/>
    <col min="10245" max="10245" width="14.88671875" style="121" customWidth="1"/>
    <col min="10246" max="10491" width="9.109375" style="121"/>
    <col min="10492" max="10492" width="11.5546875" style="121" bestFit="1" customWidth="1"/>
    <col min="10493" max="10493" width="13.44140625" style="121" customWidth="1"/>
    <col min="10494" max="10494" width="8.44140625" style="121" bestFit="1" customWidth="1"/>
    <col min="10495" max="10495" width="17.5546875" style="121" customWidth="1"/>
    <col min="10496" max="10496" width="16.88671875" style="121" bestFit="1" customWidth="1"/>
    <col min="10497" max="10497" width="36" style="121" customWidth="1"/>
    <col min="10498" max="10498" width="17.44140625" style="121" customWidth="1"/>
    <col min="10499" max="10499" width="13.88671875" style="121" customWidth="1"/>
    <col min="10500" max="10500" width="15" style="121" customWidth="1"/>
    <col min="10501" max="10501" width="14.88671875" style="121" customWidth="1"/>
    <col min="10502" max="10747" width="9.109375" style="121"/>
    <col min="10748" max="10748" width="11.5546875" style="121" bestFit="1" customWidth="1"/>
    <col min="10749" max="10749" width="13.44140625" style="121" customWidth="1"/>
    <col min="10750" max="10750" width="8.44140625" style="121" bestFit="1" customWidth="1"/>
    <col min="10751" max="10751" width="17.5546875" style="121" customWidth="1"/>
    <col min="10752" max="10752" width="16.88671875" style="121" bestFit="1" customWidth="1"/>
    <col min="10753" max="10753" width="36" style="121" customWidth="1"/>
    <col min="10754" max="10754" width="17.44140625" style="121" customWidth="1"/>
    <col min="10755" max="10755" width="13.88671875" style="121" customWidth="1"/>
    <col min="10756" max="10756" width="15" style="121" customWidth="1"/>
    <col min="10757" max="10757" width="14.88671875" style="121" customWidth="1"/>
    <col min="10758" max="11003" width="9.109375" style="121"/>
    <col min="11004" max="11004" width="11.5546875" style="121" bestFit="1" customWidth="1"/>
    <col min="11005" max="11005" width="13.44140625" style="121" customWidth="1"/>
    <col min="11006" max="11006" width="8.44140625" style="121" bestFit="1" customWidth="1"/>
    <col min="11007" max="11007" width="17.5546875" style="121" customWidth="1"/>
    <col min="11008" max="11008" width="16.88671875" style="121" bestFit="1" customWidth="1"/>
    <col min="11009" max="11009" width="36" style="121" customWidth="1"/>
    <col min="11010" max="11010" width="17.44140625" style="121" customWidth="1"/>
    <col min="11011" max="11011" width="13.88671875" style="121" customWidth="1"/>
    <col min="11012" max="11012" width="15" style="121" customWidth="1"/>
    <col min="11013" max="11013" width="14.88671875" style="121" customWidth="1"/>
    <col min="11014" max="11259" width="9.109375" style="121"/>
    <col min="11260" max="11260" width="11.5546875" style="121" bestFit="1" customWidth="1"/>
    <col min="11261" max="11261" width="13.44140625" style="121" customWidth="1"/>
    <col min="11262" max="11262" width="8.44140625" style="121" bestFit="1" customWidth="1"/>
    <col min="11263" max="11263" width="17.5546875" style="121" customWidth="1"/>
    <col min="11264" max="11264" width="16.88671875" style="121" bestFit="1" customWidth="1"/>
    <col min="11265" max="11265" width="36" style="121" customWidth="1"/>
    <col min="11266" max="11266" width="17.44140625" style="121" customWidth="1"/>
    <col min="11267" max="11267" width="13.88671875" style="121" customWidth="1"/>
    <col min="11268" max="11268" width="15" style="121" customWidth="1"/>
    <col min="11269" max="11269" width="14.88671875" style="121" customWidth="1"/>
    <col min="11270" max="11515" width="9.109375" style="121"/>
    <col min="11516" max="11516" width="11.5546875" style="121" bestFit="1" customWidth="1"/>
    <col min="11517" max="11517" width="13.44140625" style="121" customWidth="1"/>
    <col min="11518" max="11518" width="8.44140625" style="121" bestFit="1" customWidth="1"/>
    <col min="11519" max="11519" width="17.5546875" style="121" customWidth="1"/>
    <col min="11520" max="11520" width="16.88671875" style="121" bestFit="1" customWidth="1"/>
    <col min="11521" max="11521" width="36" style="121" customWidth="1"/>
    <col min="11522" max="11522" width="17.44140625" style="121" customWidth="1"/>
    <col min="11523" max="11523" width="13.88671875" style="121" customWidth="1"/>
    <col min="11524" max="11524" width="15" style="121" customWidth="1"/>
    <col min="11525" max="11525" width="14.88671875" style="121" customWidth="1"/>
    <col min="11526" max="11771" width="9.109375" style="121"/>
    <col min="11772" max="11772" width="11.5546875" style="121" bestFit="1" customWidth="1"/>
    <col min="11773" max="11773" width="13.44140625" style="121" customWidth="1"/>
    <col min="11774" max="11774" width="8.44140625" style="121" bestFit="1" customWidth="1"/>
    <col min="11775" max="11775" width="17.5546875" style="121" customWidth="1"/>
    <col min="11776" max="11776" width="16.88671875" style="121" bestFit="1" customWidth="1"/>
    <col min="11777" max="11777" width="36" style="121" customWidth="1"/>
    <col min="11778" max="11778" width="17.44140625" style="121" customWidth="1"/>
    <col min="11779" max="11779" width="13.88671875" style="121" customWidth="1"/>
    <col min="11780" max="11780" width="15" style="121" customWidth="1"/>
    <col min="11781" max="11781" width="14.88671875" style="121" customWidth="1"/>
    <col min="11782" max="12027" width="9.109375" style="121"/>
    <col min="12028" max="12028" width="11.5546875" style="121" bestFit="1" customWidth="1"/>
    <col min="12029" max="12029" width="13.44140625" style="121" customWidth="1"/>
    <col min="12030" max="12030" width="8.44140625" style="121" bestFit="1" customWidth="1"/>
    <col min="12031" max="12031" width="17.5546875" style="121" customWidth="1"/>
    <col min="12032" max="12032" width="16.88671875" style="121" bestFit="1" customWidth="1"/>
    <col min="12033" max="12033" width="36" style="121" customWidth="1"/>
    <col min="12034" max="12034" width="17.44140625" style="121" customWidth="1"/>
    <col min="12035" max="12035" width="13.88671875" style="121" customWidth="1"/>
    <col min="12036" max="12036" width="15" style="121" customWidth="1"/>
    <col min="12037" max="12037" width="14.88671875" style="121" customWidth="1"/>
    <col min="12038" max="12283" width="9.109375" style="121"/>
    <col min="12284" max="12284" width="11.5546875" style="121" bestFit="1" customWidth="1"/>
    <col min="12285" max="12285" width="13.44140625" style="121" customWidth="1"/>
    <col min="12286" max="12286" width="8.44140625" style="121" bestFit="1" customWidth="1"/>
    <col min="12287" max="12287" width="17.5546875" style="121" customWidth="1"/>
    <col min="12288" max="12288" width="16.88671875" style="121" bestFit="1" customWidth="1"/>
    <col min="12289" max="12289" width="36" style="121" customWidth="1"/>
    <col min="12290" max="12290" width="17.44140625" style="121" customWidth="1"/>
    <col min="12291" max="12291" width="13.88671875" style="121" customWidth="1"/>
    <col min="12292" max="12292" width="15" style="121" customWidth="1"/>
    <col min="12293" max="12293" width="14.88671875" style="121" customWidth="1"/>
    <col min="12294" max="12539" width="9.109375" style="121"/>
    <col min="12540" max="12540" width="11.5546875" style="121" bestFit="1" customWidth="1"/>
    <col min="12541" max="12541" width="13.44140625" style="121" customWidth="1"/>
    <col min="12542" max="12542" width="8.44140625" style="121" bestFit="1" customWidth="1"/>
    <col min="12543" max="12543" width="17.5546875" style="121" customWidth="1"/>
    <col min="12544" max="12544" width="16.88671875" style="121" bestFit="1" customWidth="1"/>
    <col min="12545" max="12545" width="36" style="121" customWidth="1"/>
    <col min="12546" max="12546" width="17.44140625" style="121" customWidth="1"/>
    <col min="12547" max="12547" width="13.88671875" style="121" customWidth="1"/>
    <col min="12548" max="12548" width="15" style="121" customWidth="1"/>
    <col min="12549" max="12549" width="14.88671875" style="121" customWidth="1"/>
    <col min="12550" max="12795" width="9.109375" style="121"/>
    <col min="12796" max="12796" width="11.5546875" style="121" bestFit="1" customWidth="1"/>
    <col min="12797" max="12797" width="13.44140625" style="121" customWidth="1"/>
    <col min="12798" max="12798" width="8.44140625" style="121" bestFit="1" customWidth="1"/>
    <col min="12799" max="12799" width="17.5546875" style="121" customWidth="1"/>
    <col min="12800" max="12800" width="16.88671875" style="121" bestFit="1" customWidth="1"/>
    <col min="12801" max="12801" width="36" style="121" customWidth="1"/>
    <col min="12802" max="12802" width="17.44140625" style="121" customWidth="1"/>
    <col min="12803" max="12803" width="13.88671875" style="121" customWidth="1"/>
    <col min="12804" max="12804" width="15" style="121" customWidth="1"/>
    <col min="12805" max="12805" width="14.88671875" style="121" customWidth="1"/>
    <col min="12806" max="13051" width="9.109375" style="121"/>
    <col min="13052" max="13052" width="11.5546875" style="121" bestFit="1" customWidth="1"/>
    <col min="13053" max="13053" width="13.44140625" style="121" customWidth="1"/>
    <col min="13054" max="13054" width="8.44140625" style="121" bestFit="1" customWidth="1"/>
    <col min="13055" max="13055" width="17.5546875" style="121" customWidth="1"/>
    <col min="13056" max="13056" width="16.88671875" style="121" bestFit="1" customWidth="1"/>
    <col min="13057" max="13057" width="36" style="121" customWidth="1"/>
    <col min="13058" max="13058" width="17.44140625" style="121" customWidth="1"/>
    <col min="13059" max="13059" width="13.88671875" style="121" customWidth="1"/>
    <col min="13060" max="13060" width="15" style="121" customWidth="1"/>
    <col min="13061" max="13061" width="14.88671875" style="121" customWidth="1"/>
    <col min="13062" max="13307" width="9.109375" style="121"/>
    <col min="13308" max="13308" width="11.5546875" style="121" bestFit="1" customWidth="1"/>
    <col min="13309" max="13309" width="13.44140625" style="121" customWidth="1"/>
    <col min="13310" max="13310" width="8.44140625" style="121" bestFit="1" customWidth="1"/>
    <col min="13311" max="13311" width="17.5546875" style="121" customWidth="1"/>
    <col min="13312" max="13312" width="16.88671875" style="121" bestFit="1" customWidth="1"/>
    <col min="13313" max="13313" width="36" style="121" customWidth="1"/>
    <col min="13314" max="13314" width="17.44140625" style="121" customWidth="1"/>
    <col min="13315" max="13315" width="13.88671875" style="121" customWidth="1"/>
    <col min="13316" max="13316" width="15" style="121" customWidth="1"/>
    <col min="13317" max="13317" width="14.88671875" style="121" customWidth="1"/>
    <col min="13318" max="13563" width="9.109375" style="121"/>
    <col min="13564" max="13564" width="11.5546875" style="121" bestFit="1" customWidth="1"/>
    <col min="13565" max="13565" width="13.44140625" style="121" customWidth="1"/>
    <col min="13566" max="13566" width="8.44140625" style="121" bestFit="1" customWidth="1"/>
    <col min="13567" max="13567" width="17.5546875" style="121" customWidth="1"/>
    <col min="13568" max="13568" width="16.88671875" style="121" bestFit="1" customWidth="1"/>
    <col min="13569" max="13569" width="36" style="121" customWidth="1"/>
    <col min="13570" max="13570" width="17.44140625" style="121" customWidth="1"/>
    <col min="13571" max="13571" width="13.88671875" style="121" customWidth="1"/>
    <col min="13572" max="13572" width="15" style="121" customWidth="1"/>
    <col min="13573" max="13573" width="14.88671875" style="121" customWidth="1"/>
    <col min="13574" max="13819" width="9.109375" style="121"/>
    <col min="13820" max="13820" width="11.5546875" style="121" bestFit="1" customWidth="1"/>
    <col min="13821" max="13821" width="13.44140625" style="121" customWidth="1"/>
    <col min="13822" max="13822" width="8.44140625" style="121" bestFit="1" customWidth="1"/>
    <col min="13823" max="13823" width="17.5546875" style="121" customWidth="1"/>
    <col min="13824" max="13824" width="16.88671875" style="121" bestFit="1" customWidth="1"/>
    <col min="13825" max="13825" width="36" style="121" customWidth="1"/>
    <col min="13826" max="13826" width="17.44140625" style="121" customWidth="1"/>
    <col min="13827" max="13827" width="13.88671875" style="121" customWidth="1"/>
    <col min="13828" max="13828" width="15" style="121" customWidth="1"/>
    <col min="13829" max="13829" width="14.88671875" style="121" customWidth="1"/>
    <col min="13830" max="14075" width="9.109375" style="121"/>
    <col min="14076" max="14076" width="11.5546875" style="121" bestFit="1" customWidth="1"/>
    <col min="14077" max="14077" width="13.44140625" style="121" customWidth="1"/>
    <col min="14078" max="14078" width="8.44140625" style="121" bestFit="1" customWidth="1"/>
    <col min="14079" max="14079" width="17.5546875" style="121" customWidth="1"/>
    <col min="14080" max="14080" width="16.88671875" style="121" bestFit="1" customWidth="1"/>
    <col min="14081" max="14081" width="36" style="121" customWidth="1"/>
    <col min="14082" max="14082" width="17.44140625" style="121" customWidth="1"/>
    <col min="14083" max="14083" width="13.88671875" style="121" customWidth="1"/>
    <col min="14084" max="14084" width="15" style="121" customWidth="1"/>
    <col min="14085" max="14085" width="14.88671875" style="121" customWidth="1"/>
    <col min="14086" max="14331" width="9.109375" style="121"/>
    <col min="14332" max="14332" width="11.5546875" style="121" bestFit="1" customWidth="1"/>
    <col min="14333" max="14333" width="13.44140625" style="121" customWidth="1"/>
    <col min="14334" max="14334" width="8.44140625" style="121" bestFit="1" customWidth="1"/>
    <col min="14335" max="14335" width="17.5546875" style="121" customWidth="1"/>
    <col min="14336" max="14336" width="16.88671875" style="121" bestFit="1" customWidth="1"/>
    <col min="14337" max="14337" width="36" style="121" customWidth="1"/>
    <col min="14338" max="14338" width="17.44140625" style="121" customWidth="1"/>
    <col min="14339" max="14339" width="13.88671875" style="121" customWidth="1"/>
    <col min="14340" max="14340" width="15" style="121" customWidth="1"/>
    <col min="14341" max="14341" width="14.88671875" style="121" customWidth="1"/>
    <col min="14342" max="14587" width="9.109375" style="121"/>
    <col min="14588" max="14588" width="11.5546875" style="121" bestFit="1" customWidth="1"/>
    <col min="14589" max="14589" width="13.44140625" style="121" customWidth="1"/>
    <col min="14590" max="14590" width="8.44140625" style="121" bestFit="1" customWidth="1"/>
    <col min="14591" max="14591" width="17.5546875" style="121" customWidth="1"/>
    <col min="14592" max="14592" width="16.88671875" style="121" bestFit="1" customWidth="1"/>
    <col min="14593" max="14593" width="36" style="121" customWidth="1"/>
    <col min="14594" max="14594" width="17.44140625" style="121" customWidth="1"/>
    <col min="14595" max="14595" width="13.88671875" style="121" customWidth="1"/>
    <col min="14596" max="14596" width="15" style="121" customWidth="1"/>
    <col min="14597" max="14597" width="14.88671875" style="121" customWidth="1"/>
    <col min="14598" max="14843" width="9.109375" style="121"/>
    <col min="14844" max="14844" width="11.5546875" style="121" bestFit="1" customWidth="1"/>
    <col min="14845" max="14845" width="13.44140625" style="121" customWidth="1"/>
    <col min="14846" max="14846" width="8.44140625" style="121" bestFit="1" customWidth="1"/>
    <col min="14847" max="14847" width="17.5546875" style="121" customWidth="1"/>
    <col min="14848" max="14848" width="16.88671875" style="121" bestFit="1" customWidth="1"/>
    <col min="14849" max="14849" width="36" style="121" customWidth="1"/>
    <col min="14850" max="14850" width="17.44140625" style="121" customWidth="1"/>
    <col min="14851" max="14851" width="13.88671875" style="121" customWidth="1"/>
    <col min="14852" max="14852" width="15" style="121" customWidth="1"/>
    <col min="14853" max="14853" width="14.88671875" style="121" customWidth="1"/>
    <col min="14854" max="15099" width="9.109375" style="121"/>
    <col min="15100" max="15100" width="11.5546875" style="121" bestFit="1" customWidth="1"/>
    <col min="15101" max="15101" width="13.44140625" style="121" customWidth="1"/>
    <col min="15102" max="15102" width="8.44140625" style="121" bestFit="1" customWidth="1"/>
    <col min="15103" max="15103" width="17.5546875" style="121" customWidth="1"/>
    <col min="15104" max="15104" width="16.88671875" style="121" bestFit="1" customWidth="1"/>
    <col min="15105" max="15105" width="36" style="121" customWidth="1"/>
    <col min="15106" max="15106" width="17.44140625" style="121" customWidth="1"/>
    <col min="15107" max="15107" width="13.88671875" style="121" customWidth="1"/>
    <col min="15108" max="15108" width="15" style="121" customWidth="1"/>
    <col min="15109" max="15109" width="14.88671875" style="121" customWidth="1"/>
    <col min="15110" max="15355" width="9.109375" style="121"/>
    <col min="15356" max="15356" width="11.5546875" style="121" bestFit="1" customWidth="1"/>
    <col min="15357" max="15357" width="13.44140625" style="121" customWidth="1"/>
    <col min="15358" max="15358" width="8.44140625" style="121" bestFit="1" customWidth="1"/>
    <col min="15359" max="15359" width="17.5546875" style="121" customWidth="1"/>
    <col min="15360" max="15360" width="16.88671875" style="121" bestFit="1" customWidth="1"/>
    <col min="15361" max="15361" width="36" style="121" customWidth="1"/>
    <col min="15362" max="15362" width="17.44140625" style="121" customWidth="1"/>
    <col min="15363" max="15363" width="13.88671875" style="121" customWidth="1"/>
    <col min="15364" max="15364" width="15" style="121" customWidth="1"/>
    <col min="15365" max="15365" width="14.88671875" style="121" customWidth="1"/>
    <col min="15366" max="15611" width="9.109375" style="121"/>
    <col min="15612" max="15612" width="11.5546875" style="121" bestFit="1" customWidth="1"/>
    <col min="15613" max="15613" width="13.44140625" style="121" customWidth="1"/>
    <col min="15614" max="15614" width="8.44140625" style="121" bestFit="1" customWidth="1"/>
    <col min="15615" max="15615" width="17.5546875" style="121" customWidth="1"/>
    <col min="15616" max="15616" width="16.88671875" style="121" bestFit="1" customWidth="1"/>
    <col min="15617" max="15617" width="36" style="121" customWidth="1"/>
    <col min="15618" max="15618" width="17.44140625" style="121" customWidth="1"/>
    <col min="15619" max="15619" width="13.88671875" style="121" customWidth="1"/>
    <col min="15620" max="15620" width="15" style="121" customWidth="1"/>
    <col min="15621" max="15621" width="14.88671875" style="121" customWidth="1"/>
    <col min="15622" max="15867" width="9.109375" style="121"/>
    <col min="15868" max="15868" width="11.5546875" style="121" bestFit="1" customWidth="1"/>
    <col min="15869" max="15869" width="13.44140625" style="121" customWidth="1"/>
    <col min="15870" max="15870" width="8.44140625" style="121" bestFit="1" customWidth="1"/>
    <col min="15871" max="15871" width="17.5546875" style="121" customWidth="1"/>
    <col min="15872" max="15872" width="16.88671875" style="121" bestFit="1" customWidth="1"/>
    <col min="15873" max="15873" width="36" style="121" customWidth="1"/>
    <col min="15874" max="15874" width="17.44140625" style="121" customWidth="1"/>
    <col min="15875" max="15875" width="13.88671875" style="121" customWidth="1"/>
    <col min="15876" max="15876" width="15" style="121" customWidth="1"/>
    <col min="15877" max="15877" width="14.88671875" style="121" customWidth="1"/>
    <col min="15878" max="16123" width="9.109375" style="121"/>
    <col min="16124" max="16124" width="11.5546875" style="121" bestFit="1" customWidth="1"/>
    <col min="16125" max="16125" width="13.44140625" style="121" customWidth="1"/>
    <col min="16126" max="16126" width="8.44140625" style="121" bestFit="1" customWidth="1"/>
    <col min="16127" max="16127" width="17.5546875" style="121" customWidth="1"/>
    <col min="16128" max="16128" width="16.88671875" style="121" bestFit="1" customWidth="1"/>
    <col min="16129" max="16129" width="36" style="121" customWidth="1"/>
    <col min="16130" max="16130" width="17.44140625" style="121" customWidth="1"/>
    <col min="16131" max="16131" width="13.88671875" style="121" customWidth="1"/>
    <col min="16132" max="16132" width="15" style="121" customWidth="1"/>
    <col min="16133" max="16133" width="14.88671875" style="121" customWidth="1"/>
    <col min="16134" max="16382" width="9.109375" style="121"/>
    <col min="16383" max="16384" width="9.109375" style="121"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x14ac:dyDescent="0.3">
      <c r="A2" s="137" t="s">
        <v>76</v>
      </c>
      <c r="B2" s="138" t="s">
        <v>183</v>
      </c>
      <c r="C2" s="139">
        <v>3255</v>
      </c>
      <c r="D2" s="139">
        <v>5171</v>
      </c>
      <c r="E2" s="139" t="s">
        <v>184</v>
      </c>
      <c r="F2" s="140" t="s">
        <v>185</v>
      </c>
      <c r="G2" s="164">
        <v>120000</v>
      </c>
      <c r="H2" s="164">
        <v>120000</v>
      </c>
      <c r="I2" s="164">
        <v>120000</v>
      </c>
      <c r="J2" s="164">
        <v>120000</v>
      </c>
    </row>
    <row r="3" spans="1:10" x14ac:dyDescent="0.3">
      <c r="A3" s="137"/>
      <c r="B3" s="166"/>
      <c r="C3" s="166"/>
      <c r="D3" s="166"/>
      <c r="E3" s="166"/>
      <c r="F3" s="166"/>
      <c r="G3" s="164"/>
      <c r="H3" s="164"/>
      <c r="I3" s="165"/>
    </row>
    <row r="4" spans="1:10" x14ac:dyDescent="0.3">
      <c r="A4" s="137"/>
      <c r="B4" s="166"/>
      <c r="C4" s="166"/>
      <c r="D4" s="166"/>
      <c r="E4" s="166" t="s">
        <v>284</v>
      </c>
      <c r="F4" s="166"/>
      <c r="G4" s="164">
        <v>1000000</v>
      </c>
      <c r="H4" s="164">
        <v>1000000</v>
      </c>
      <c r="I4" s="164">
        <v>1000000</v>
      </c>
      <c r="J4" s="164">
        <v>1000000</v>
      </c>
    </row>
    <row r="5" spans="1:10" x14ac:dyDescent="0.3">
      <c r="A5" s="137"/>
      <c r="B5" s="166"/>
      <c r="C5" s="166"/>
      <c r="D5" s="166"/>
      <c r="E5" s="166"/>
      <c r="F5" s="166"/>
      <c r="G5" s="164"/>
      <c r="H5" s="164"/>
      <c r="I5" s="165"/>
    </row>
    <row r="6" spans="1:10" x14ac:dyDescent="0.3">
      <c r="A6" s="137"/>
      <c r="B6" s="166"/>
      <c r="C6" s="166"/>
      <c r="D6" s="166"/>
      <c r="E6" s="166"/>
      <c r="F6" s="166"/>
      <c r="G6" s="164"/>
      <c r="H6" s="164"/>
      <c r="I6" s="165"/>
    </row>
    <row r="7" spans="1:10" x14ac:dyDescent="0.3">
      <c r="A7" s="137"/>
      <c r="B7" s="166"/>
      <c r="C7" s="166"/>
      <c r="D7" s="166"/>
      <c r="E7" s="166"/>
      <c r="F7" s="166" t="s">
        <v>61</v>
      </c>
      <c r="G7" s="164">
        <f>SUM(G2:G6)</f>
        <v>1120000</v>
      </c>
      <c r="H7" s="164">
        <f>SUM(H2:H6)</f>
        <v>1120000</v>
      </c>
      <c r="I7" s="164">
        <f>SUM(I2:I6)</f>
        <v>1120000</v>
      </c>
      <c r="J7" s="164">
        <v>4000000</v>
      </c>
    </row>
  </sheetData>
  <autoFilter ref="A1:J1"/>
  <phoneticPr fontId="28" type="noConversion"/>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1"/>
  <sheetViews>
    <sheetView zoomScaleNormal="100" workbookViewId="0">
      <pane ySplit="1" topLeftCell="A2" activePane="bottomLeft" state="frozen"/>
      <selection pane="bottomLeft" activeCell="F16" sqref="F16"/>
    </sheetView>
  </sheetViews>
  <sheetFormatPr defaultRowHeight="14.4" x14ac:dyDescent="0.3"/>
  <cols>
    <col min="1" max="1" width="13.44140625" style="121" customWidth="1"/>
    <col min="2" max="2" width="26" style="121" bestFit="1" customWidth="1"/>
    <col min="3" max="3" width="9.109375" style="121"/>
    <col min="4" max="4" width="15" style="121" customWidth="1"/>
    <col min="5" max="5" width="23.109375" style="121" customWidth="1"/>
    <col min="6" max="6" width="48.88671875" style="121" customWidth="1"/>
    <col min="7" max="8" width="10.44140625" style="121" bestFit="1" customWidth="1"/>
    <col min="9" max="9" width="13.88671875" style="121" bestFit="1" customWidth="1"/>
    <col min="10" max="10" width="11.109375" style="121" bestFit="1" customWidth="1"/>
    <col min="11" max="254" width="9.109375" style="121"/>
    <col min="255" max="255" width="13.44140625" style="121" customWidth="1"/>
    <col min="256" max="256" width="26" style="121" bestFit="1" customWidth="1"/>
    <col min="257" max="257" width="9.109375" style="121"/>
    <col min="258" max="258" width="15" style="121" customWidth="1"/>
    <col min="259" max="259" width="23.109375" style="121" customWidth="1"/>
    <col min="260" max="260" width="65.5546875" style="121" bestFit="1" customWidth="1"/>
    <col min="261" max="261" width="16.5546875" style="121" bestFit="1" customWidth="1"/>
    <col min="262" max="262" width="10.109375" style="121" bestFit="1" customWidth="1"/>
    <col min="263" max="510" width="9.109375" style="121"/>
    <col min="511" max="511" width="13.44140625" style="121" customWidth="1"/>
    <col min="512" max="512" width="26" style="121" bestFit="1" customWidth="1"/>
    <col min="513" max="513" width="9.109375" style="121"/>
    <col min="514" max="514" width="15" style="121" customWidth="1"/>
    <col min="515" max="515" width="23.109375" style="121" customWidth="1"/>
    <col min="516" max="516" width="65.5546875" style="121" bestFit="1" customWidth="1"/>
    <col min="517" max="517" width="16.5546875" style="121" bestFit="1" customWidth="1"/>
    <col min="518" max="518" width="10.109375" style="121" bestFit="1" customWidth="1"/>
    <col min="519" max="766" width="9.109375" style="121"/>
    <col min="767" max="767" width="13.44140625" style="121" customWidth="1"/>
    <col min="768" max="768" width="26" style="121" bestFit="1" customWidth="1"/>
    <col min="769" max="769" width="9.109375" style="121"/>
    <col min="770" max="770" width="15" style="121" customWidth="1"/>
    <col min="771" max="771" width="23.109375" style="121" customWidth="1"/>
    <col min="772" max="772" width="65.5546875" style="121" bestFit="1" customWidth="1"/>
    <col min="773" max="773" width="16.5546875" style="121" bestFit="1" customWidth="1"/>
    <col min="774" max="774" width="10.109375" style="121" bestFit="1" customWidth="1"/>
    <col min="775" max="1022" width="9.109375" style="121"/>
    <col min="1023" max="1023" width="13.44140625" style="121" customWidth="1"/>
    <col min="1024" max="1024" width="26" style="121" bestFit="1" customWidth="1"/>
    <col min="1025" max="1025" width="9.109375" style="121"/>
    <col min="1026" max="1026" width="15" style="121" customWidth="1"/>
    <col min="1027" max="1027" width="23.109375" style="121" customWidth="1"/>
    <col min="1028" max="1028" width="65.5546875" style="121" bestFit="1" customWidth="1"/>
    <col min="1029" max="1029" width="16.5546875" style="121" bestFit="1" customWidth="1"/>
    <col min="1030" max="1030" width="10.109375" style="121" bestFit="1" customWidth="1"/>
    <col min="1031" max="1278" width="9.109375" style="121"/>
    <col min="1279" max="1279" width="13.44140625" style="121" customWidth="1"/>
    <col min="1280" max="1280" width="26" style="121" bestFit="1" customWidth="1"/>
    <col min="1281" max="1281" width="9.109375" style="121"/>
    <col min="1282" max="1282" width="15" style="121" customWidth="1"/>
    <col min="1283" max="1283" width="23.109375" style="121" customWidth="1"/>
    <col min="1284" max="1284" width="65.5546875" style="121" bestFit="1" customWidth="1"/>
    <col min="1285" max="1285" width="16.5546875" style="121" bestFit="1" customWidth="1"/>
    <col min="1286" max="1286" width="10.109375" style="121" bestFit="1" customWidth="1"/>
    <col min="1287" max="1534" width="9.109375" style="121"/>
    <col min="1535" max="1535" width="13.44140625" style="121" customWidth="1"/>
    <col min="1536" max="1536" width="26" style="121" bestFit="1" customWidth="1"/>
    <col min="1537" max="1537" width="9.109375" style="121"/>
    <col min="1538" max="1538" width="15" style="121" customWidth="1"/>
    <col min="1539" max="1539" width="23.109375" style="121" customWidth="1"/>
    <col min="1540" max="1540" width="65.5546875" style="121" bestFit="1" customWidth="1"/>
    <col min="1541" max="1541" width="16.5546875" style="121" bestFit="1" customWidth="1"/>
    <col min="1542" max="1542" width="10.109375" style="121" bestFit="1" customWidth="1"/>
    <col min="1543" max="1790" width="9.109375" style="121"/>
    <col min="1791" max="1791" width="13.44140625" style="121" customWidth="1"/>
    <col min="1792" max="1792" width="26" style="121" bestFit="1" customWidth="1"/>
    <col min="1793" max="1793" width="9.109375" style="121"/>
    <col min="1794" max="1794" width="15" style="121" customWidth="1"/>
    <col min="1795" max="1795" width="23.109375" style="121" customWidth="1"/>
    <col min="1796" max="1796" width="65.5546875" style="121" bestFit="1" customWidth="1"/>
    <col min="1797" max="1797" width="16.5546875" style="121" bestFit="1" customWidth="1"/>
    <col min="1798" max="1798" width="10.109375" style="121" bestFit="1" customWidth="1"/>
    <col min="1799" max="2046" width="9.109375" style="121"/>
    <col min="2047" max="2047" width="13.44140625" style="121" customWidth="1"/>
    <col min="2048" max="2048" width="26" style="121" bestFit="1" customWidth="1"/>
    <col min="2049" max="2049" width="9.109375" style="121"/>
    <col min="2050" max="2050" width="15" style="121" customWidth="1"/>
    <col min="2051" max="2051" width="23.109375" style="121" customWidth="1"/>
    <col min="2052" max="2052" width="65.5546875" style="121" bestFit="1" customWidth="1"/>
    <col min="2053" max="2053" width="16.5546875" style="121" bestFit="1" customWidth="1"/>
    <col min="2054" max="2054" width="10.109375" style="121" bestFit="1" customWidth="1"/>
    <col min="2055" max="2302" width="9.109375" style="121"/>
    <col min="2303" max="2303" width="13.44140625" style="121" customWidth="1"/>
    <col min="2304" max="2304" width="26" style="121" bestFit="1" customWidth="1"/>
    <col min="2305" max="2305" width="9.109375" style="121"/>
    <col min="2306" max="2306" width="15" style="121" customWidth="1"/>
    <col min="2307" max="2307" width="23.109375" style="121" customWidth="1"/>
    <col min="2308" max="2308" width="65.5546875" style="121" bestFit="1" customWidth="1"/>
    <col min="2309" max="2309" width="16.5546875" style="121" bestFit="1" customWidth="1"/>
    <col min="2310" max="2310" width="10.109375" style="121" bestFit="1" customWidth="1"/>
    <col min="2311" max="2558" width="9.109375" style="121"/>
    <col min="2559" max="2559" width="13.44140625" style="121" customWidth="1"/>
    <col min="2560" max="2560" width="26" style="121" bestFit="1" customWidth="1"/>
    <col min="2561" max="2561" width="9.109375" style="121"/>
    <col min="2562" max="2562" width="15" style="121" customWidth="1"/>
    <col min="2563" max="2563" width="23.109375" style="121" customWidth="1"/>
    <col min="2564" max="2564" width="65.5546875" style="121" bestFit="1" customWidth="1"/>
    <col min="2565" max="2565" width="16.5546875" style="121" bestFit="1" customWidth="1"/>
    <col min="2566" max="2566" width="10.109375" style="121" bestFit="1" customWidth="1"/>
    <col min="2567" max="2814" width="9.109375" style="121"/>
    <col min="2815" max="2815" width="13.44140625" style="121" customWidth="1"/>
    <col min="2816" max="2816" width="26" style="121" bestFit="1" customWidth="1"/>
    <col min="2817" max="2817" width="9.109375" style="121"/>
    <col min="2818" max="2818" width="15" style="121" customWidth="1"/>
    <col min="2819" max="2819" width="23.109375" style="121" customWidth="1"/>
    <col min="2820" max="2820" width="65.5546875" style="121" bestFit="1" customWidth="1"/>
    <col min="2821" max="2821" width="16.5546875" style="121" bestFit="1" customWidth="1"/>
    <col min="2822" max="2822" width="10.109375" style="121" bestFit="1" customWidth="1"/>
    <col min="2823" max="3070" width="9.109375" style="121"/>
    <col min="3071" max="3071" width="13.44140625" style="121" customWidth="1"/>
    <col min="3072" max="3072" width="26" style="121" bestFit="1" customWidth="1"/>
    <col min="3073" max="3073" width="9.109375" style="121"/>
    <col min="3074" max="3074" width="15" style="121" customWidth="1"/>
    <col min="3075" max="3075" width="23.109375" style="121" customWidth="1"/>
    <col min="3076" max="3076" width="65.5546875" style="121" bestFit="1" customWidth="1"/>
    <col min="3077" max="3077" width="16.5546875" style="121" bestFit="1" customWidth="1"/>
    <col min="3078" max="3078" width="10.109375" style="121" bestFit="1" customWidth="1"/>
    <col min="3079" max="3326" width="9.109375" style="121"/>
    <col min="3327" max="3327" width="13.44140625" style="121" customWidth="1"/>
    <col min="3328" max="3328" width="26" style="121" bestFit="1" customWidth="1"/>
    <col min="3329" max="3329" width="9.109375" style="121"/>
    <col min="3330" max="3330" width="15" style="121" customWidth="1"/>
    <col min="3331" max="3331" width="23.109375" style="121" customWidth="1"/>
    <col min="3332" max="3332" width="65.5546875" style="121" bestFit="1" customWidth="1"/>
    <col min="3333" max="3333" width="16.5546875" style="121" bestFit="1" customWidth="1"/>
    <col min="3334" max="3334" width="10.109375" style="121" bestFit="1" customWidth="1"/>
    <col min="3335" max="3582" width="9.109375" style="121"/>
    <col min="3583" max="3583" width="13.44140625" style="121" customWidth="1"/>
    <col min="3584" max="3584" width="26" style="121" bestFit="1" customWidth="1"/>
    <col min="3585" max="3585" width="9.109375" style="121"/>
    <col min="3586" max="3586" width="15" style="121" customWidth="1"/>
    <col min="3587" max="3587" width="23.109375" style="121" customWidth="1"/>
    <col min="3588" max="3588" width="65.5546875" style="121" bestFit="1" customWidth="1"/>
    <col min="3589" max="3589" width="16.5546875" style="121" bestFit="1" customWidth="1"/>
    <col min="3590" max="3590" width="10.109375" style="121" bestFit="1" customWidth="1"/>
    <col min="3591" max="3838" width="9.109375" style="121"/>
    <col min="3839" max="3839" width="13.44140625" style="121" customWidth="1"/>
    <col min="3840" max="3840" width="26" style="121" bestFit="1" customWidth="1"/>
    <col min="3841" max="3841" width="9.109375" style="121"/>
    <col min="3842" max="3842" width="15" style="121" customWidth="1"/>
    <col min="3843" max="3843" width="23.109375" style="121" customWidth="1"/>
    <col min="3844" max="3844" width="65.5546875" style="121" bestFit="1" customWidth="1"/>
    <col min="3845" max="3845" width="16.5546875" style="121" bestFit="1" customWidth="1"/>
    <col min="3846" max="3846" width="10.109375" style="121" bestFit="1" customWidth="1"/>
    <col min="3847" max="4094" width="9.109375" style="121"/>
    <col min="4095" max="4095" width="13.44140625" style="121" customWidth="1"/>
    <col min="4096" max="4096" width="26" style="121" bestFit="1" customWidth="1"/>
    <col min="4097" max="4097" width="9.109375" style="121"/>
    <col min="4098" max="4098" width="15" style="121" customWidth="1"/>
    <col min="4099" max="4099" width="23.109375" style="121" customWidth="1"/>
    <col min="4100" max="4100" width="65.5546875" style="121" bestFit="1" customWidth="1"/>
    <col min="4101" max="4101" width="16.5546875" style="121" bestFit="1" customWidth="1"/>
    <col min="4102" max="4102" width="10.109375" style="121" bestFit="1" customWidth="1"/>
    <col min="4103" max="4350" width="9.109375" style="121"/>
    <col min="4351" max="4351" width="13.44140625" style="121" customWidth="1"/>
    <col min="4352" max="4352" width="26" style="121" bestFit="1" customWidth="1"/>
    <col min="4353" max="4353" width="9.109375" style="121"/>
    <col min="4354" max="4354" width="15" style="121" customWidth="1"/>
    <col min="4355" max="4355" width="23.109375" style="121" customWidth="1"/>
    <col min="4356" max="4356" width="65.5546875" style="121" bestFit="1" customWidth="1"/>
    <col min="4357" max="4357" width="16.5546875" style="121" bestFit="1" customWidth="1"/>
    <col min="4358" max="4358" width="10.109375" style="121" bestFit="1" customWidth="1"/>
    <col min="4359" max="4606" width="9.109375" style="121"/>
    <col min="4607" max="4607" width="13.44140625" style="121" customWidth="1"/>
    <col min="4608" max="4608" width="26" style="121" bestFit="1" customWidth="1"/>
    <col min="4609" max="4609" width="9.109375" style="121"/>
    <col min="4610" max="4610" width="15" style="121" customWidth="1"/>
    <col min="4611" max="4611" width="23.109375" style="121" customWidth="1"/>
    <col min="4612" max="4612" width="65.5546875" style="121" bestFit="1" customWidth="1"/>
    <col min="4613" max="4613" width="16.5546875" style="121" bestFit="1" customWidth="1"/>
    <col min="4614" max="4614" width="10.109375" style="121" bestFit="1" customWidth="1"/>
    <col min="4615" max="4862" width="9.109375" style="121"/>
    <col min="4863" max="4863" width="13.44140625" style="121" customWidth="1"/>
    <col min="4864" max="4864" width="26" style="121" bestFit="1" customWidth="1"/>
    <col min="4865" max="4865" width="9.109375" style="121"/>
    <col min="4866" max="4866" width="15" style="121" customWidth="1"/>
    <col min="4867" max="4867" width="23.109375" style="121" customWidth="1"/>
    <col min="4868" max="4868" width="65.5546875" style="121" bestFit="1" customWidth="1"/>
    <col min="4869" max="4869" width="16.5546875" style="121" bestFit="1" customWidth="1"/>
    <col min="4870" max="4870" width="10.109375" style="121" bestFit="1" customWidth="1"/>
    <col min="4871" max="5118" width="9.109375" style="121"/>
    <col min="5119" max="5119" width="13.44140625" style="121" customWidth="1"/>
    <col min="5120" max="5120" width="26" style="121" bestFit="1" customWidth="1"/>
    <col min="5121" max="5121" width="9.109375" style="121"/>
    <col min="5122" max="5122" width="15" style="121" customWidth="1"/>
    <col min="5123" max="5123" width="23.109375" style="121" customWidth="1"/>
    <col min="5124" max="5124" width="65.5546875" style="121" bestFit="1" customWidth="1"/>
    <col min="5125" max="5125" width="16.5546875" style="121" bestFit="1" customWidth="1"/>
    <col min="5126" max="5126" width="10.109375" style="121" bestFit="1" customWidth="1"/>
    <col min="5127" max="5374" width="9.109375" style="121"/>
    <col min="5375" max="5375" width="13.44140625" style="121" customWidth="1"/>
    <col min="5376" max="5376" width="26" style="121" bestFit="1" customWidth="1"/>
    <col min="5377" max="5377" width="9.109375" style="121"/>
    <col min="5378" max="5378" width="15" style="121" customWidth="1"/>
    <col min="5379" max="5379" width="23.109375" style="121" customWidth="1"/>
    <col min="5380" max="5380" width="65.5546875" style="121" bestFit="1" customWidth="1"/>
    <col min="5381" max="5381" width="16.5546875" style="121" bestFit="1" customWidth="1"/>
    <col min="5382" max="5382" width="10.109375" style="121" bestFit="1" customWidth="1"/>
    <col min="5383" max="5630" width="9.109375" style="121"/>
    <col min="5631" max="5631" width="13.44140625" style="121" customWidth="1"/>
    <col min="5632" max="5632" width="26" style="121" bestFit="1" customWidth="1"/>
    <col min="5633" max="5633" width="9.109375" style="121"/>
    <col min="5634" max="5634" width="15" style="121" customWidth="1"/>
    <col min="5635" max="5635" width="23.109375" style="121" customWidth="1"/>
    <col min="5636" max="5636" width="65.5546875" style="121" bestFit="1" customWidth="1"/>
    <col min="5637" max="5637" width="16.5546875" style="121" bestFit="1" customWidth="1"/>
    <col min="5638" max="5638" width="10.109375" style="121" bestFit="1" customWidth="1"/>
    <col min="5639" max="5886" width="9.109375" style="121"/>
    <col min="5887" max="5887" width="13.44140625" style="121" customWidth="1"/>
    <col min="5888" max="5888" width="26" style="121" bestFit="1" customWidth="1"/>
    <col min="5889" max="5889" width="9.109375" style="121"/>
    <col min="5890" max="5890" width="15" style="121" customWidth="1"/>
    <col min="5891" max="5891" width="23.109375" style="121" customWidth="1"/>
    <col min="5892" max="5892" width="65.5546875" style="121" bestFit="1" customWidth="1"/>
    <col min="5893" max="5893" width="16.5546875" style="121" bestFit="1" customWidth="1"/>
    <col min="5894" max="5894" width="10.109375" style="121" bestFit="1" customWidth="1"/>
    <col min="5895" max="6142" width="9.109375" style="121"/>
    <col min="6143" max="6143" width="13.44140625" style="121" customWidth="1"/>
    <col min="6144" max="6144" width="26" style="121" bestFit="1" customWidth="1"/>
    <col min="6145" max="6145" width="9.109375" style="121"/>
    <col min="6146" max="6146" width="15" style="121" customWidth="1"/>
    <col min="6147" max="6147" width="23.109375" style="121" customWidth="1"/>
    <col min="6148" max="6148" width="65.5546875" style="121" bestFit="1" customWidth="1"/>
    <col min="6149" max="6149" width="16.5546875" style="121" bestFit="1" customWidth="1"/>
    <col min="6150" max="6150" width="10.109375" style="121" bestFit="1" customWidth="1"/>
    <col min="6151" max="6398" width="9.109375" style="121"/>
    <col min="6399" max="6399" width="13.44140625" style="121" customWidth="1"/>
    <col min="6400" max="6400" width="26" style="121" bestFit="1" customWidth="1"/>
    <col min="6401" max="6401" width="9.109375" style="121"/>
    <col min="6402" max="6402" width="15" style="121" customWidth="1"/>
    <col min="6403" max="6403" width="23.109375" style="121" customWidth="1"/>
    <col min="6404" max="6404" width="65.5546875" style="121" bestFit="1" customWidth="1"/>
    <col min="6405" max="6405" width="16.5546875" style="121" bestFit="1" customWidth="1"/>
    <col min="6406" max="6406" width="10.109375" style="121" bestFit="1" customWidth="1"/>
    <col min="6407" max="6654" width="9.109375" style="121"/>
    <col min="6655" max="6655" width="13.44140625" style="121" customWidth="1"/>
    <col min="6656" max="6656" width="26" style="121" bestFit="1" customWidth="1"/>
    <col min="6657" max="6657" width="9.109375" style="121"/>
    <col min="6658" max="6658" width="15" style="121" customWidth="1"/>
    <col min="6659" max="6659" width="23.109375" style="121" customWidth="1"/>
    <col min="6660" max="6660" width="65.5546875" style="121" bestFit="1" customWidth="1"/>
    <col min="6661" max="6661" width="16.5546875" style="121" bestFit="1" customWidth="1"/>
    <col min="6662" max="6662" width="10.109375" style="121" bestFit="1" customWidth="1"/>
    <col min="6663" max="6910" width="9.109375" style="121"/>
    <col min="6911" max="6911" width="13.44140625" style="121" customWidth="1"/>
    <col min="6912" max="6912" width="26" style="121" bestFit="1" customWidth="1"/>
    <col min="6913" max="6913" width="9.109375" style="121"/>
    <col min="6914" max="6914" width="15" style="121" customWidth="1"/>
    <col min="6915" max="6915" width="23.109375" style="121" customWidth="1"/>
    <col min="6916" max="6916" width="65.5546875" style="121" bestFit="1" customWidth="1"/>
    <col min="6917" max="6917" width="16.5546875" style="121" bestFit="1" customWidth="1"/>
    <col min="6918" max="6918" width="10.109375" style="121" bestFit="1" customWidth="1"/>
    <col min="6919" max="7166" width="9.109375" style="121"/>
    <col min="7167" max="7167" width="13.44140625" style="121" customWidth="1"/>
    <col min="7168" max="7168" width="26" style="121" bestFit="1" customWidth="1"/>
    <col min="7169" max="7169" width="9.109375" style="121"/>
    <col min="7170" max="7170" width="15" style="121" customWidth="1"/>
    <col min="7171" max="7171" width="23.109375" style="121" customWidth="1"/>
    <col min="7172" max="7172" width="65.5546875" style="121" bestFit="1" customWidth="1"/>
    <col min="7173" max="7173" width="16.5546875" style="121" bestFit="1" customWidth="1"/>
    <col min="7174" max="7174" width="10.109375" style="121" bestFit="1" customWidth="1"/>
    <col min="7175" max="7422" width="9.109375" style="121"/>
    <col min="7423" max="7423" width="13.44140625" style="121" customWidth="1"/>
    <col min="7424" max="7424" width="26" style="121" bestFit="1" customWidth="1"/>
    <col min="7425" max="7425" width="9.109375" style="121"/>
    <col min="7426" max="7426" width="15" style="121" customWidth="1"/>
    <col min="7427" max="7427" width="23.109375" style="121" customWidth="1"/>
    <col min="7428" max="7428" width="65.5546875" style="121" bestFit="1" customWidth="1"/>
    <col min="7429" max="7429" width="16.5546875" style="121" bestFit="1" customWidth="1"/>
    <col min="7430" max="7430" width="10.109375" style="121" bestFit="1" customWidth="1"/>
    <col min="7431" max="7678" width="9.109375" style="121"/>
    <col min="7679" max="7679" width="13.44140625" style="121" customWidth="1"/>
    <col min="7680" max="7680" width="26" style="121" bestFit="1" customWidth="1"/>
    <col min="7681" max="7681" width="9.109375" style="121"/>
    <col min="7682" max="7682" width="15" style="121" customWidth="1"/>
    <col min="7683" max="7683" width="23.109375" style="121" customWidth="1"/>
    <col min="7684" max="7684" width="65.5546875" style="121" bestFit="1" customWidth="1"/>
    <col min="7685" max="7685" width="16.5546875" style="121" bestFit="1" customWidth="1"/>
    <col min="7686" max="7686" width="10.109375" style="121" bestFit="1" customWidth="1"/>
    <col min="7687" max="7934" width="9.109375" style="121"/>
    <col min="7935" max="7935" width="13.44140625" style="121" customWidth="1"/>
    <col min="7936" max="7936" width="26" style="121" bestFit="1" customWidth="1"/>
    <col min="7937" max="7937" width="9.109375" style="121"/>
    <col min="7938" max="7938" width="15" style="121" customWidth="1"/>
    <col min="7939" max="7939" width="23.109375" style="121" customWidth="1"/>
    <col min="7940" max="7940" width="65.5546875" style="121" bestFit="1" customWidth="1"/>
    <col min="7941" max="7941" width="16.5546875" style="121" bestFit="1" customWidth="1"/>
    <col min="7942" max="7942" width="10.109375" style="121" bestFit="1" customWidth="1"/>
    <col min="7943" max="8190" width="9.109375" style="121"/>
    <col min="8191" max="8191" width="13.44140625" style="121" customWidth="1"/>
    <col min="8192" max="8192" width="26" style="121" bestFit="1" customWidth="1"/>
    <col min="8193" max="8193" width="9.109375" style="121"/>
    <col min="8194" max="8194" width="15" style="121" customWidth="1"/>
    <col min="8195" max="8195" width="23.109375" style="121" customWidth="1"/>
    <col min="8196" max="8196" width="65.5546875" style="121" bestFit="1" customWidth="1"/>
    <col min="8197" max="8197" width="16.5546875" style="121" bestFit="1" customWidth="1"/>
    <col min="8198" max="8198" width="10.109375" style="121" bestFit="1" customWidth="1"/>
    <col min="8199" max="8446" width="9.109375" style="121"/>
    <col min="8447" max="8447" width="13.44140625" style="121" customWidth="1"/>
    <col min="8448" max="8448" width="26" style="121" bestFit="1" customWidth="1"/>
    <col min="8449" max="8449" width="9.109375" style="121"/>
    <col min="8450" max="8450" width="15" style="121" customWidth="1"/>
    <col min="8451" max="8451" width="23.109375" style="121" customWidth="1"/>
    <col min="8452" max="8452" width="65.5546875" style="121" bestFit="1" customWidth="1"/>
    <col min="8453" max="8453" width="16.5546875" style="121" bestFit="1" customWidth="1"/>
    <col min="8454" max="8454" width="10.109375" style="121" bestFit="1" customWidth="1"/>
    <col min="8455" max="8702" width="9.109375" style="121"/>
    <col min="8703" max="8703" width="13.44140625" style="121" customWidth="1"/>
    <col min="8704" max="8704" width="26" style="121" bestFit="1" customWidth="1"/>
    <col min="8705" max="8705" width="9.109375" style="121"/>
    <col min="8706" max="8706" width="15" style="121" customWidth="1"/>
    <col min="8707" max="8707" width="23.109375" style="121" customWidth="1"/>
    <col min="8708" max="8708" width="65.5546875" style="121" bestFit="1" customWidth="1"/>
    <col min="8709" max="8709" width="16.5546875" style="121" bestFit="1" customWidth="1"/>
    <col min="8710" max="8710" width="10.109375" style="121" bestFit="1" customWidth="1"/>
    <col min="8711" max="8958" width="9.109375" style="121"/>
    <col min="8959" max="8959" width="13.44140625" style="121" customWidth="1"/>
    <col min="8960" max="8960" width="26" style="121" bestFit="1" customWidth="1"/>
    <col min="8961" max="8961" width="9.109375" style="121"/>
    <col min="8962" max="8962" width="15" style="121" customWidth="1"/>
    <col min="8963" max="8963" width="23.109375" style="121" customWidth="1"/>
    <col min="8964" max="8964" width="65.5546875" style="121" bestFit="1" customWidth="1"/>
    <col min="8965" max="8965" width="16.5546875" style="121" bestFit="1" customWidth="1"/>
    <col min="8966" max="8966" width="10.109375" style="121" bestFit="1" customWidth="1"/>
    <col min="8967" max="9214" width="9.109375" style="121"/>
    <col min="9215" max="9215" width="13.44140625" style="121" customWidth="1"/>
    <col min="9216" max="9216" width="26" style="121" bestFit="1" customWidth="1"/>
    <col min="9217" max="9217" width="9.109375" style="121"/>
    <col min="9218" max="9218" width="15" style="121" customWidth="1"/>
    <col min="9219" max="9219" width="23.109375" style="121" customWidth="1"/>
    <col min="9220" max="9220" width="65.5546875" style="121" bestFit="1" customWidth="1"/>
    <col min="9221" max="9221" width="16.5546875" style="121" bestFit="1" customWidth="1"/>
    <col min="9222" max="9222" width="10.109375" style="121" bestFit="1" customWidth="1"/>
    <col min="9223" max="9470" width="9.109375" style="121"/>
    <col min="9471" max="9471" width="13.44140625" style="121" customWidth="1"/>
    <col min="9472" max="9472" width="26" style="121" bestFit="1" customWidth="1"/>
    <col min="9473" max="9473" width="9.109375" style="121"/>
    <col min="9474" max="9474" width="15" style="121" customWidth="1"/>
    <col min="9475" max="9475" width="23.109375" style="121" customWidth="1"/>
    <col min="9476" max="9476" width="65.5546875" style="121" bestFit="1" customWidth="1"/>
    <col min="9477" max="9477" width="16.5546875" style="121" bestFit="1" customWidth="1"/>
    <col min="9478" max="9478" width="10.109375" style="121" bestFit="1" customWidth="1"/>
    <col min="9479" max="9726" width="9.109375" style="121"/>
    <col min="9727" max="9727" width="13.44140625" style="121" customWidth="1"/>
    <col min="9728" max="9728" width="26" style="121" bestFit="1" customWidth="1"/>
    <col min="9729" max="9729" width="9.109375" style="121"/>
    <col min="9730" max="9730" width="15" style="121" customWidth="1"/>
    <col min="9731" max="9731" width="23.109375" style="121" customWidth="1"/>
    <col min="9732" max="9732" width="65.5546875" style="121" bestFit="1" customWidth="1"/>
    <col min="9733" max="9733" width="16.5546875" style="121" bestFit="1" customWidth="1"/>
    <col min="9734" max="9734" width="10.109375" style="121" bestFit="1" customWidth="1"/>
    <col min="9735" max="9982" width="9.109375" style="121"/>
    <col min="9983" max="9983" width="13.44140625" style="121" customWidth="1"/>
    <col min="9984" max="9984" width="26" style="121" bestFit="1" customWidth="1"/>
    <col min="9985" max="9985" width="9.109375" style="121"/>
    <col min="9986" max="9986" width="15" style="121" customWidth="1"/>
    <col min="9987" max="9987" width="23.109375" style="121" customWidth="1"/>
    <col min="9988" max="9988" width="65.5546875" style="121" bestFit="1" customWidth="1"/>
    <col min="9989" max="9989" width="16.5546875" style="121" bestFit="1" customWidth="1"/>
    <col min="9990" max="9990" width="10.109375" style="121" bestFit="1" customWidth="1"/>
    <col min="9991" max="10238" width="9.109375" style="121"/>
    <col min="10239" max="10239" width="13.44140625" style="121" customWidth="1"/>
    <col min="10240" max="10240" width="26" style="121" bestFit="1" customWidth="1"/>
    <col min="10241" max="10241" width="9.109375" style="121"/>
    <col min="10242" max="10242" width="15" style="121" customWidth="1"/>
    <col min="10243" max="10243" width="23.109375" style="121" customWidth="1"/>
    <col min="10244" max="10244" width="65.5546875" style="121" bestFit="1" customWidth="1"/>
    <col min="10245" max="10245" width="16.5546875" style="121" bestFit="1" customWidth="1"/>
    <col min="10246" max="10246" width="10.109375" style="121" bestFit="1" customWidth="1"/>
    <col min="10247" max="10494" width="9.109375" style="121"/>
    <col min="10495" max="10495" width="13.44140625" style="121" customWidth="1"/>
    <col min="10496" max="10496" width="26" style="121" bestFit="1" customWidth="1"/>
    <col min="10497" max="10497" width="9.109375" style="121"/>
    <col min="10498" max="10498" width="15" style="121" customWidth="1"/>
    <col min="10499" max="10499" width="23.109375" style="121" customWidth="1"/>
    <col min="10500" max="10500" width="65.5546875" style="121" bestFit="1" customWidth="1"/>
    <col min="10501" max="10501" width="16.5546875" style="121" bestFit="1" customWidth="1"/>
    <col min="10502" max="10502" width="10.109375" style="121" bestFit="1" customWidth="1"/>
    <col min="10503" max="10750" width="9.109375" style="121"/>
    <col min="10751" max="10751" width="13.44140625" style="121" customWidth="1"/>
    <col min="10752" max="10752" width="26" style="121" bestFit="1" customWidth="1"/>
    <col min="10753" max="10753" width="9.109375" style="121"/>
    <col min="10754" max="10754" width="15" style="121" customWidth="1"/>
    <col min="10755" max="10755" width="23.109375" style="121" customWidth="1"/>
    <col min="10756" max="10756" width="65.5546875" style="121" bestFit="1" customWidth="1"/>
    <col min="10757" max="10757" width="16.5546875" style="121" bestFit="1" customWidth="1"/>
    <col min="10758" max="10758" width="10.109375" style="121" bestFit="1" customWidth="1"/>
    <col min="10759" max="11006" width="9.109375" style="121"/>
    <col min="11007" max="11007" width="13.44140625" style="121" customWidth="1"/>
    <col min="11008" max="11008" width="26" style="121" bestFit="1" customWidth="1"/>
    <col min="11009" max="11009" width="9.109375" style="121"/>
    <col min="11010" max="11010" width="15" style="121" customWidth="1"/>
    <col min="11011" max="11011" width="23.109375" style="121" customWidth="1"/>
    <col min="11012" max="11012" width="65.5546875" style="121" bestFit="1" customWidth="1"/>
    <col min="11013" max="11013" width="16.5546875" style="121" bestFit="1" customWidth="1"/>
    <col min="11014" max="11014" width="10.109375" style="121" bestFit="1" customWidth="1"/>
    <col min="11015" max="11262" width="9.109375" style="121"/>
    <col min="11263" max="11263" width="13.44140625" style="121" customWidth="1"/>
    <col min="11264" max="11264" width="26" style="121" bestFit="1" customWidth="1"/>
    <col min="11265" max="11265" width="9.109375" style="121"/>
    <col min="11266" max="11266" width="15" style="121" customWidth="1"/>
    <col min="11267" max="11267" width="23.109375" style="121" customWidth="1"/>
    <col min="11268" max="11268" width="65.5546875" style="121" bestFit="1" customWidth="1"/>
    <col min="11269" max="11269" width="16.5546875" style="121" bestFit="1" customWidth="1"/>
    <col min="11270" max="11270" width="10.109375" style="121" bestFit="1" customWidth="1"/>
    <col min="11271" max="11518" width="9.109375" style="121"/>
    <col min="11519" max="11519" width="13.44140625" style="121" customWidth="1"/>
    <col min="11520" max="11520" width="26" style="121" bestFit="1" customWidth="1"/>
    <col min="11521" max="11521" width="9.109375" style="121"/>
    <col min="11522" max="11522" width="15" style="121" customWidth="1"/>
    <col min="11523" max="11523" width="23.109375" style="121" customWidth="1"/>
    <col min="11524" max="11524" width="65.5546875" style="121" bestFit="1" customWidth="1"/>
    <col min="11525" max="11525" width="16.5546875" style="121" bestFit="1" customWidth="1"/>
    <col min="11526" max="11526" width="10.109375" style="121" bestFit="1" customWidth="1"/>
    <col min="11527" max="11774" width="9.109375" style="121"/>
    <col min="11775" max="11775" width="13.44140625" style="121" customWidth="1"/>
    <col min="11776" max="11776" width="26" style="121" bestFit="1" customWidth="1"/>
    <col min="11777" max="11777" width="9.109375" style="121"/>
    <col min="11778" max="11778" width="15" style="121" customWidth="1"/>
    <col min="11779" max="11779" width="23.109375" style="121" customWidth="1"/>
    <col min="11780" max="11780" width="65.5546875" style="121" bestFit="1" customWidth="1"/>
    <col min="11781" max="11781" width="16.5546875" style="121" bestFit="1" customWidth="1"/>
    <col min="11782" max="11782" width="10.109375" style="121" bestFit="1" customWidth="1"/>
    <col min="11783" max="12030" width="9.109375" style="121"/>
    <col min="12031" max="12031" width="13.44140625" style="121" customWidth="1"/>
    <col min="12032" max="12032" width="26" style="121" bestFit="1" customWidth="1"/>
    <col min="12033" max="12033" width="9.109375" style="121"/>
    <col min="12034" max="12034" width="15" style="121" customWidth="1"/>
    <col min="12035" max="12035" width="23.109375" style="121" customWidth="1"/>
    <col min="12036" max="12036" width="65.5546875" style="121" bestFit="1" customWidth="1"/>
    <col min="12037" max="12037" width="16.5546875" style="121" bestFit="1" customWidth="1"/>
    <col min="12038" max="12038" width="10.109375" style="121" bestFit="1" customWidth="1"/>
    <col min="12039" max="12286" width="9.109375" style="121"/>
    <col min="12287" max="12287" width="13.44140625" style="121" customWidth="1"/>
    <col min="12288" max="12288" width="26" style="121" bestFit="1" customWidth="1"/>
    <col min="12289" max="12289" width="9.109375" style="121"/>
    <col min="12290" max="12290" width="15" style="121" customWidth="1"/>
    <col min="12291" max="12291" width="23.109375" style="121" customWidth="1"/>
    <col min="12292" max="12292" width="65.5546875" style="121" bestFit="1" customWidth="1"/>
    <col min="12293" max="12293" width="16.5546875" style="121" bestFit="1" customWidth="1"/>
    <col min="12294" max="12294" width="10.109375" style="121" bestFit="1" customWidth="1"/>
    <col min="12295" max="12542" width="9.109375" style="121"/>
    <col min="12543" max="12543" width="13.44140625" style="121" customWidth="1"/>
    <col min="12544" max="12544" width="26" style="121" bestFit="1" customWidth="1"/>
    <col min="12545" max="12545" width="9.109375" style="121"/>
    <col min="12546" max="12546" width="15" style="121" customWidth="1"/>
    <col min="12547" max="12547" width="23.109375" style="121" customWidth="1"/>
    <col min="12548" max="12548" width="65.5546875" style="121" bestFit="1" customWidth="1"/>
    <col min="12549" max="12549" width="16.5546875" style="121" bestFit="1" customWidth="1"/>
    <col min="12550" max="12550" width="10.109375" style="121" bestFit="1" customWidth="1"/>
    <col min="12551" max="12798" width="9.109375" style="121"/>
    <col min="12799" max="12799" width="13.44140625" style="121" customWidth="1"/>
    <col min="12800" max="12800" width="26" style="121" bestFit="1" customWidth="1"/>
    <col min="12801" max="12801" width="9.109375" style="121"/>
    <col min="12802" max="12802" width="15" style="121" customWidth="1"/>
    <col min="12803" max="12803" width="23.109375" style="121" customWidth="1"/>
    <col min="12804" max="12804" width="65.5546875" style="121" bestFit="1" customWidth="1"/>
    <col min="12805" max="12805" width="16.5546875" style="121" bestFit="1" customWidth="1"/>
    <col min="12806" max="12806" width="10.109375" style="121" bestFit="1" customWidth="1"/>
    <col min="12807" max="13054" width="9.109375" style="121"/>
    <col min="13055" max="13055" width="13.44140625" style="121" customWidth="1"/>
    <col min="13056" max="13056" width="26" style="121" bestFit="1" customWidth="1"/>
    <col min="13057" max="13057" width="9.109375" style="121"/>
    <col min="13058" max="13058" width="15" style="121" customWidth="1"/>
    <col min="13059" max="13059" width="23.109375" style="121" customWidth="1"/>
    <col min="13060" max="13060" width="65.5546875" style="121" bestFit="1" customWidth="1"/>
    <col min="13061" max="13061" width="16.5546875" style="121" bestFit="1" customWidth="1"/>
    <col min="13062" max="13062" width="10.109375" style="121" bestFit="1" customWidth="1"/>
    <col min="13063" max="13310" width="9.109375" style="121"/>
    <col min="13311" max="13311" width="13.44140625" style="121" customWidth="1"/>
    <col min="13312" max="13312" width="26" style="121" bestFit="1" customWidth="1"/>
    <col min="13313" max="13313" width="9.109375" style="121"/>
    <col min="13314" max="13314" width="15" style="121" customWidth="1"/>
    <col min="13315" max="13315" width="23.109375" style="121" customWidth="1"/>
    <col min="13316" max="13316" width="65.5546875" style="121" bestFit="1" customWidth="1"/>
    <col min="13317" max="13317" width="16.5546875" style="121" bestFit="1" customWidth="1"/>
    <col min="13318" max="13318" width="10.109375" style="121" bestFit="1" customWidth="1"/>
    <col min="13319" max="13566" width="9.109375" style="121"/>
    <col min="13567" max="13567" width="13.44140625" style="121" customWidth="1"/>
    <col min="13568" max="13568" width="26" style="121" bestFit="1" customWidth="1"/>
    <col min="13569" max="13569" width="9.109375" style="121"/>
    <col min="13570" max="13570" width="15" style="121" customWidth="1"/>
    <col min="13571" max="13571" width="23.109375" style="121" customWidth="1"/>
    <col min="13572" max="13572" width="65.5546875" style="121" bestFit="1" customWidth="1"/>
    <col min="13573" max="13573" width="16.5546875" style="121" bestFit="1" customWidth="1"/>
    <col min="13574" max="13574" width="10.109375" style="121" bestFit="1" customWidth="1"/>
    <col min="13575" max="13822" width="9.109375" style="121"/>
    <col min="13823" max="13823" width="13.44140625" style="121" customWidth="1"/>
    <col min="13824" max="13824" width="26" style="121" bestFit="1" customWidth="1"/>
    <col min="13825" max="13825" width="9.109375" style="121"/>
    <col min="13826" max="13826" width="15" style="121" customWidth="1"/>
    <col min="13827" max="13827" width="23.109375" style="121" customWidth="1"/>
    <col min="13828" max="13828" width="65.5546875" style="121" bestFit="1" customWidth="1"/>
    <col min="13829" max="13829" width="16.5546875" style="121" bestFit="1" customWidth="1"/>
    <col min="13830" max="13830" width="10.109375" style="121" bestFit="1" customWidth="1"/>
    <col min="13831" max="14078" width="9.109375" style="121"/>
    <col min="14079" max="14079" width="13.44140625" style="121" customWidth="1"/>
    <col min="14080" max="14080" width="26" style="121" bestFit="1" customWidth="1"/>
    <col min="14081" max="14081" width="9.109375" style="121"/>
    <col min="14082" max="14082" width="15" style="121" customWidth="1"/>
    <col min="14083" max="14083" width="23.109375" style="121" customWidth="1"/>
    <col min="14084" max="14084" width="65.5546875" style="121" bestFit="1" customWidth="1"/>
    <col min="14085" max="14085" width="16.5546875" style="121" bestFit="1" customWidth="1"/>
    <col min="14086" max="14086" width="10.109375" style="121" bestFit="1" customWidth="1"/>
    <col min="14087" max="14334" width="9.109375" style="121"/>
    <col min="14335" max="14335" width="13.44140625" style="121" customWidth="1"/>
    <col min="14336" max="14336" width="26" style="121" bestFit="1" customWidth="1"/>
    <col min="14337" max="14337" width="9.109375" style="121"/>
    <col min="14338" max="14338" width="15" style="121" customWidth="1"/>
    <col min="14339" max="14339" width="23.109375" style="121" customWidth="1"/>
    <col min="14340" max="14340" width="65.5546875" style="121" bestFit="1" customWidth="1"/>
    <col min="14341" max="14341" width="16.5546875" style="121" bestFit="1" customWidth="1"/>
    <col min="14342" max="14342" width="10.109375" style="121" bestFit="1" customWidth="1"/>
    <col min="14343" max="14590" width="9.109375" style="121"/>
    <col min="14591" max="14591" width="13.44140625" style="121" customWidth="1"/>
    <col min="14592" max="14592" width="26" style="121" bestFit="1" customWidth="1"/>
    <col min="14593" max="14593" width="9.109375" style="121"/>
    <col min="14594" max="14594" width="15" style="121" customWidth="1"/>
    <col min="14595" max="14595" width="23.109375" style="121" customWidth="1"/>
    <col min="14596" max="14596" width="65.5546875" style="121" bestFit="1" customWidth="1"/>
    <col min="14597" max="14597" width="16.5546875" style="121" bestFit="1" customWidth="1"/>
    <col min="14598" max="14598" width="10.109375" style="121" bestFit="1" customWidth="1"/>
    <col min="14599" max="14846" width="9.109375" style="121"/>
    <col min="14847" max="14847" width="13.44140625" style="121" customWidth="1"/>
    <col min="14848" max="14848" width="26" style="121" bestFit="1" customWidth="1"/>
    <col min="14849" max="14849" width="9.109375" style="121"/>
    <col min="14850" max="14850" width="15" style="121" customWidth="1"/>
    <col min="14851" max="14851" width="23.109375" style="121" customWidth="1"/>
    <col min="14852" max="14852" width="65.5546875" style="121" bestFit="1" customWidth="1"/>
    <col min="14853" max="14853" width="16.5546875" style="121" bestFit="1" customWidth="1"/>
    <col min="14854" max="14854" width="10.109375" style="121" bestFit="1" customWidth="1"/>
    <col min="14855" max="15102" width="9.109375" style="121"/>
    <col min="15103" max="15103" width="13.44140625" style="121" customWidth="1"/>
    <col min="15104" max="15104" width="26" style="121" bestFit="1" customWidth="1"/>
    <col min="15105" max="15105" width="9.109375" style="121"/>
    <col min="15106" max="15106" width="15" style="121" customWidth="1"/>
    <col min="15107" max="15107" width="23.109375" style="121" customWidth="1"/>
    <col min="15108" max="15108" width="65.5546875" style="121" bestFit="1" customWidth="1"/>
    <col min="15109" max="15109" width="16.5546875" style="121" bestFit="1" customWidth="1"/>
    <col min="15110" max="15110" width="10.109375" style="121" bestFit="1" customWidth="1"/>
    <col min="15111" max="15358" width="9.109375" style="121"/>
    <col min="15359" max="15359" width="13.44140625" style="121" customWidth="1"/>
    <col min="15360" max="15360" width="26" style="121" bestFit="1" customWidth="1"/>
    <col min="15361" max="15361" width="9.109375" style="121"/>
    <col min="15362" max="15362" width="15" style="121" customWidth="1"/>
    <col min="15363" max="15363" width="23.109375" style="121" customWidth="1"/>
    <col min="15364" max="15364" width="65.5546875" style="121" bestFit="1" customWidth="1"/>
    <col min="15365" max="15365" width="16.5546875" style="121" bestFit="1" customWidth="1"/>
    <col min="15366" max="15366" width="10.109375" style="121" bestFit="1" customWidth="1"/>
    <col min="15367" max="15614" width="9.109375" style="121"/>
    <col min="15615" max="15615" width="13.44140625" style="121" customWidth="1"/>
    <col min="15616" max="15616" width="26" style="121" bestFit="1" customWidth="1"/>
    <col min="15617" max="15617" width="9.109375" style="121"/>
    <col min="15618" max="15618" width="15" style="121" customWidth="1"/>
    <col min="15619" max="15619" width="23.109375" style="121" customWidth="1"/>
    <col min="15620" max="15620" width="65.5546875" style="121" bestFit="1" customWidth="1"/>
    <col min="15621" max="15621" width="16.5546875" style="121" bestFit="1" customWidth="1"/>
    <col min="15622" max="15622" width="10.109375" style="121" bestFit="1" customWidth="1"/>
    <col min="15623" max="15870" width="9.109375" style="121"/>
    <col min="15871" max="15871" width="13.44140625" style="121" customWidth="1"/>
    <col min="15872" max="15872" width="26" style="121" bestFit="1" customWidth="1"/>
    <col min="15873" max="15873" width="9.109375" style="121"/>
    <col min="15874" max="15874" width="15" style="121" customWidth="1"/>
    <col min="15875" max="15875" width="23.109375" style="121" customWidth="1"/>
    <col min="15876" max="15876" width="65.5546875" style="121" bestFit="1" customWidth="1"/>
    <col min="15877" max="15877" width="16.5546875" style="121" bestFit="1" customWidth="1"/>
    <col min="15878" max="15878" width="10.109375" style="121" bestFit="1" customWidth="1"/>
    <col min="15879" max="16126" width="9.109375" style="121"/>
    <col min="16127" max="16127" width="13.44140625" style="121" customWidth="1"/>
    <col min="16128" max="16128" width="26" style="121" bestFit="1" customWidth="1"/>
    <col min="16129" max="16129" width="9.109375" style="121"/>
    <col min="16130" max="16130" width="15" style="121" customWidth="1"/>
    <col min="16131" max="16131" width="23.109375" style="121" customWidth="1"/>
    <col min="16132" max="16132" width="65.5546875" style="121" bestFit="1" customWidth="1"/>
    <col min="16133" max="16133" width="16.5546875" style="121" bestFit="1" customWidth="1"/>
    <col min="16134" max="16134" width="10.109375" style="121" bestFit="1" customWidth="1"/>
    <col min="16135" max="16383" width="9.109375" style="121"/>
    <col min="16384" max="16384" width="9.109375" style="121"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x14ac:dyDescent="0.3">
      <c r="A2" s="137" t="s">
        <v>76</v>
      </c>
      <c r="B2" s="138" t="s">
        <v>36</v>
      </c>
      <c r="C2" s="139">
        <v>3291</v>
      </c>
      <c r="D2" s="139">
        <v>5171</v>
      </c>
      <c r="E2" s="139" t="s">
        <v>165</v>
      </c>
      <c r="F2" s="140" t="s">
        <v>186</v>
      </c>
      <c r="G2" s="141">
        <v>50000</v>
      </c>
      <c r="H2" s="141">
        <v>50000</v>
      </c>
      <c r="I2" s="141">
        <v>50000</v>
      </c>
    </row>
    <row r="3" spans="1:10" x14ac:dyDescent="0.3">
      <c r="A3" s="137" t="s">
        <v>76</v>
      </c>
      <c r="B3" s="138" t="s">
        <v>36</v>
      </c>
      <c r="C3" s="139">
        <v>3291</v>
      </c>
      <c r="D3" s="139">
        <v>5171</v>
      </c>
      <c r="E3" s="139" t="s">
        <v>165</v>
      </c>
      <c r="F3" s="142" t="s">
        <v>187</v>
      </c>
      <c r="G3" s="141"/>
      <c r="H3" s="141"/>
      <c r="I3" s="143"/>
    </row>
    <row r="4" spans="1:10" ht="28.35" customHeight="1" x14ac:dyDescent="0.3">
      <c r="A4" s="137"/>
      <c r="B4" s="138" t="s">
        <v>36</v>
      </c>
      <c r="C4" s="139"/>
      <c r="D4" s="139"/>
      <c r="E4" s="139"/>
      <c r="F4" s="140" t="s">
        <v>288</v>
      </c>
      <c r="G4" s="144"/>
      <c r="H4" s="144"/>
      <c r="J4" s="143">
        <v>2000000</v>
      </c>
    </row>
    <row r="5" spans="1:10" x14ac:dyDescent="0.3">
      <c r="A5" s="137"/>
      <c r="B5" s="138"/>
      <c r="C5" s="139"/>
      <c r="D5" s="139"/>
      <c r="E5" s="139"/>
      <c r="F5" s="140"/>
      <c r="G5" s="144"/>
      <c r="H5" s="144"/>
      <c r="I5" s="143"/>
    </row>
    <row r="6" spans="1:10" x14ac:dyDescent="0.3">
      <c r="A6" s="137"/>
      <c r="B6" s="138"/>
      <c r="C6" s="139"/>
      <c r="D6" s="139"/>
      <c r="E6" s="139"/>
      <c r="F6" s="140"/>
      <c r="G6" s="144"/>
      <c r="H6" s="144"/>
      <c r="I6" s="143"/>
    </row>
    <row r="7" spans="1:10" x14ac:dyDescent="0.3">
      <c r="A7" s="137"/>
      <c r="B7" s="138"/>
      <c r="C7" s="139"/>
      <c r="D7" s="139"/>
      <c r="E7" s="139"/>
      <c r="F7" s="140"/>
      <c r="G7" s="144"/>
      <c r="H7" s="144"/>
      <c r="I7" s="143"/>
    </row>
    <row r="8" spans="1:10" x14ac:dyDescent="0.3">
      <c r="A8" s="137"/>
      <c r="B8" s="138"/>
      <c r="C8" s="139"/>
      <c r="D8" s="139"/>
      <c r="E8" s="139"/>
      <c r="F8" s="140"/>
      <c r="G8" s="144"/>
      <c r="H8" s="144"/>
      <c r="I8" s="143"/>
    </row>
    <row r="9" spans="1:10" x14ac:dyDescent="0.3">
      <c r="A9" s="137" t="s">
        <v>101</v>
      </c>
      <c r="B9" s="145"/>
      <c r="C9" s="139"/>
      <c r="D9" s="139"/>
      <c r="E9" s="139"/>
      <c r="F9" s="140"/>
      <c r="G9" s="141">
        <f>SUM(G2:G8)</f>
        <v>50000</v>
      </c>
      <c r="H9" s="141">
        <f>SUM(H2:H8)</f>
        <v>50000</v>
      </c>
      <c r="I9" s="141">
        <f>SUM(I2:I8)</f>
        <v>50000</v>
      </c>
      <c r="J9" s="141">
        <f>SUM(J2:J8)</f>
        <v>2000000</v>
      </c>
    </row>
    <row r="10" spans="1:10" x14ac:dyDescent="0.3">
      <c r="A10" s="137"/>
      <c r="B10" s="145"/>
      <c r="C10" s="139"/>
      <c r="D10" s="139"/>
      <c r="E10" s="139"/>
      <c r="F10" s="140"/>
    </row>
    <row r="11" spans="1:10" x14ac:dyDescent="0.3">
      <c r="A11" s="137"/>
      <c r="B11" s="145"/>
      <c r="C11" s="139"/>
      <c r="D11" s="139"/>
      <c r="E11" s="139"/>
      <c r="F11" s="140"/>
    </row>
    <row r="12" spans="1:10" x14ac:dyDescent="0.3">
      <c r="A12" s="137"/>
      <c r="B12" s="145"/>
      <c r="C12" s="139"/>
      <c r="D12" s="139"/>
      <c r="E12" s="139"/>
      <c r="F12" s="140"/>
    </row>
    <row r="13" spans="1:10" x14ac:dyDescent="0.3">
      <c r="A13" s="137"/>
      <c r="B13" s="145"/>
      <c r="C13" s="139"/>
      <c r="D13" s="139"/>
      <c r="E13" s="139"/>
      <c r="F13" s="140"/>
    </row>
    <row r="14" spans="1:10" x14ac:dyDescent="0.3">
      <c r="A14" s="137"/>
      <c r="B14" s="145"/>
      <c r="C14" s="139"/>
      <c r="D14" s="139"/>
      <c r="E14" s="139"/>
      <c r="F14" s="140"/>
    </row>
    <row r="15" spans="1:10" x14ac:dyDescent="0.3">
      <c r="A15" s="137"/>
      <c r="B15" s="145"/>
      <c r="C15" s="139"/>
      <c r="D15" s="139"/>
      <c r="E15" s="139"/>
      <c r="F15" s="140"/>
    </row>
    <row r="16" spans="1:10" x14ac:dyDescent="0.3">
      <c r="A16" s="137"/>
      <c r="B16" s="145"/>
      <c r="C16" s="139"/>
      <c r="D16" s="139"/>
      <c r="E16" s="139"/>
      <c r="F16" s="140"/>
    </row>
    <row r="17" spans="1:6" x14ac:dyDescent="0.3">
      <c r="A17" s="137"/>
      <c r="B17" s="145"/>
      <c r="C17" s="139"/>
      <c r="D17" s="139"/>
      <c r="E17" s="139"/>
      <c r="F17" s="140"/>
    </row>
    <row r="18" spans="1:6" x14ac:dyDescent="0.3">
      <c r="A18" s="137"/>
      <c r="B18" s="145"/>
      <c r="C18" s="139"/>
      <c r="D18" s="139"/>
      <c r="E18" s="139"/>
      <c r="F18" s="140"/>
    </row>
    <row r="19" spans="1:6" x14ac:dyDescent="0.3">
      <c r="A19" s="137"/>
      <c r="B19" s="145"/>
      <c r="C19" s="139"/>
      <c r="D19" s="139"/>
      <c r="E19" s="139"/>
      <c r="F19" s="140"/>
    </row>
    <row r="20" spans="1:6" x14ac:dyDescent="0.3">
      <c r="A20" s="137"/>
      <c r="B20" s="145"/>
      <c r="C20" s="139"/>
      <c r="D20" s="139"/>
      <c r="E20" s="139"/>
      <c r="F20" s="140"/>
    </row>
    <row r="21" spans="1:6" x14ac:dyDescent="0.3">
      <c r="A21" s="137"/>
      <c r="B21" s="145"/>
      <c r="C21" s="139"/>
      <c r="D21" s="139"/>
      <c r="E21" s="139"/>
      <c r="F21" s="140"/>
    </row>
    <row r="22" spans="1:6" x14ac:dyDescent="0.3">
      <c r="A22" s="137"/>
      <c r="B22" s="145"/>
      <c r="C22" s="139"/>
      <c r="D22" s="139"/>
      <c r="E22" s="139"/>
      <c r="F22" s="140"/>
    </row>
    <row r="23" spans="1:6" x14ac:dyDescent="0.3">
      <c r="A23" s="137"/>
      <c r="B23" s="145"/>
      <c r="C23" s="139"/>
      <c r="D23" s="139"/>
      <c r="E23" s="139"/>
      <c r="F23" s="140"/>
    </row>
    <row r="24" spans="1:6" x14ac:dyDescent="0.3">
      <c r="A24" s="137"/>
      <c r="B24" s="145"/>
      <c r="C24" s="139"/>
      <c r="D24" s="139"/>
      <c r="E24" s="139"/>
      <c r="F24" s="140"/>
    </row>
    <row r="25" spans="1:6" x14ac:dyDescent="0.3">
      <c r="A25" s="137"/>
      <c r="B25" s="145"/>
      <c r="C25" s="139"/>
      <c r="D25" s="139"/>
      <c r="E25" s="139"/>
      <c r="F25" s="140"/>
    </row>
    <row r="26" spans="1:6" x14ac:dyDescent="0.3">
      <c r="A26" s="137"/>
      <c r="B26" s="145"/>
      <c r="C26" s="139"/>
      <c r="D26" s="139"/>
      <c r="E26" s="139"/>
      <c r="F26" s="140"/>
    </row>
    <row r="27" spans="1:6" x14ac:dyDescent="0.3">
      <c r="A27" s="137"/>
      <c r="B27" s="146"/>
      <c r="C27" s="139"/>
      <c r="D27" s="139"/>
      <c r="E27" s="139"/>
      <c r="F27" s="140"/>
    </row>
    <row r="28" spans="1:6" x14ac:dyDescent="0.3">
      <c r="A28" s="137"/>
      <c r="B28" s="146"/>
      <c r="C28" s="139"/>
      <c r="D28" s="139"/>
      <c r="E28" s="139"/>
      <c r="F28" s="140"/>
    </row>
    <row r="29" spans="1:6" x14ac:dyDescent="0.3">
      <c r="A29" s="137"/>
      <c r="B29" s="145"/>
      <c r="C29" s="139"/>
      <c r="D29" s="139"/>
      <c r="E29" s="139"/>
      <c r="F29" s="140"/>
    </row>
    <row r="30" spans="1:6" x14ac:dyDescent="0.3">
      <c r="A30" s="137"/>
      <c r="B30" s="145"/>
      <c r="C30" s="139"/>
      <c r="D30" s="139"/>
      <c r="E30" s="139"/>
      <c r="F30" s="140"/>
    </row>
    <row r="31" spans="1:6" x14ac:dyDescent="0.3">
      <c r="A31" s="137"/>
      <c r="B31" s="145"/>
      <c r="C31" s="139"/>
      <c r="D31" s="139"/>
      <c r="E31" s="139"/>
      <c r="F31" s="140"/>
    </row>
    <row r="32" spans="1:6" x14ac:dyDescent="0.3">
      <c r="A32" s="137"/>
      <c r="B32" s="145"/>
      <c r="C32" s="139"/>
      <c r="D32" s="139"/>
      <c r="E32" s="139"/>
      <c r="F32" s="140"/>
    </row>
    <row r="33" spans="1:6" x14ac:dyDescent="0.3">
      <c r="A33" s="137"/>
      <c r="B33" s="145"/>
      <c r="C33" s="139"/>
      <c r="D33" s="139"/>
      <c r="E33" s="139"/>
      <c r="F33" s="140"/>
    </row>
    <row r="34" spans="1:6" x14ac:dyDescent="0.3">
      <c r="A34" s="137"/>
      <c r="B34" s="145"/>
      <c r="C34" s="139"/>
      <c r="D34" s="139"/>
      <c r="E34" s="139"/>
      <c r="F34" s="140"/>
    </row>
    <row r="35" spans="1:6" x14ac:dyDescent="0.3">
      <c r="A35" s="137"/>
      <c r="B35" s="140"/>
      <c r="C35" s="139"/>
      <c r="D35" s="139"/>
      <c r="E35" s="139"/>
      <c r="F35" s="140"/>
    </row>
    <row r="36" spans="1:6" x14ac:dyDescent="0.3">
      <c r="A36" s="137"/>
      <c r="B36" s="140"/>
      <c r="C36" s="139"/>
      <c r="D36" s="139"/>
      <c r="E36" s="139"/>
      <c r="F36" s="138"/>
    </row>
    <row r="37" spans="1:6" x14ac:dyDescent="0.3">
      <c r="A37" s="137"/>
      <c r="B37" s="140"/>
      <c r="C37" s="139"/>
      <c r="D37" s="139"/>
      <c r="E37" s="139"/>
      <c r="F37" s="140"/>
    </row>
    <row r="38" spans="1:6" x14ac:dyDescent="0.3">
      <c r="A38" s="137"/>
      <c r="B38" s="140"/>
      <c r="C38" s="139"/>
      <c r="D38" s="139"/>
      <c r="E38" s="147"/>
      <c r="F38" s="140"/>
    </row>
    <row r="39" spans="1:6" x14ac:dyDescent="0.3">
      <c r="A39" s="137"/>
      <c r="B39" s="140"/>
      <c r="C39" s="139"/>
      <c r="D39" s="139"/>
      <c r="E39" s="139"/>
      <c r="F39" s="138"/>
    </row>
    <row r="40" spans="1:6" x14ac:dyDescent="0.3">
      <c r="A40" s="137"/>
      <c r="B40" s="140"/>
      <c r="C40" s="139"/>
      <c r="D40" s="139"/>
      <c r="E40" s="147"/>
      <c r="F40" s="138"/>
    </row>
    <row r="41" spans="1:6" x14ac:dyDescent="0.3">
      <c r="A41" s="137"/>
      <c r="B41" s="140"/>
      <c r="C41" s="139"/>
      <c r="D41" s="139"/>
      <c r="E41" s="147"/>
      <c r="F41" s="147"/>
    </row>
    <row r="42" spans="1:6" x14ac:dyDescent="0.3">
      <c r="A42" s="137"/>
      <c r="B42" s="140"/>
      <c r="C42" s="139"/>
      <c r="D42" s="139"/>
      <c r="E42" s="139"/>
      <c r="F42" s="138"/>
    </row>
    <row r="43" spans="1:6" x14ac:dyDescent="0.3">
      <c r="A43" s="137"/>
      <c r="B43" s="140"/>
      <c r="C43" s="139"/>
      <c r="D43" s="139"/>
      <c r="E43" s="148"/>
      <c r="F43" s="149"/>
    </row>
    <row r="44" spans="1:6" x14ac:dyDescent="0.3">
      <c r="A44" s="137"/>
      <c r="B44" s="140"/>
      <c r="C44" s="139"/>
      <c r="D44" s="139"/>
      <c r="E44" s="150"/>
      <c r="F44" s="140"/>
    </row>
    <row r="45" spans="1:6" x14ac:dyDescent="0.3">
      <c r="A45" s="137"/>
      <c r="B45" s="140"/>
      <c r="C45" s="139"/>
      <c r="D45" s="139"/>
      <c r="E45" s="146"/>
      <c r="F45" s="140"/>
    </row>
    <row r="46" spans="1:6" x14ac:dyDescent="0.3">
      <c r="A46" s="137"/>
      <c r="B46" s="140"/>
      <c r="C46" s="139"/>
      <c r="D46" s="139"/>
      <c r="E46" s="150"/>
      <c r="F46" s="151"/>
    </row>
    <row r="47" spans="1:6" x14ac:dyDescent="0.3">
      <c r="A47" s="137"/>
      <c r="B47" s="140"/>
      <c r="C47" s="139"/>
      <c r="D47" s="139"/>
      <c r="E47" s="139"/>
      <c r="F47" s="140"/>
    </row>
    <row r="48" spans="1:6" x14ac:dyDescent="0.3">
      <c r="A48" s="137"/>
      <c r="B48" s="140"/>
      <c r="C48" s="139"/>
      <c r="D48" s="139"/>
      <c r="E48" s="139"/>
      <c r="F48" s="140"/>
    </row>
    <row r="49" spans="1:6" x14ac:dyDescent="0.3">
      <c r="A49" s="137"/>
      <c r="B49" s="138"/>
      <c r="C49" s="139"/>
      <c r="D49" s="139"/>
      <c r="E49" s="150"/>
      <c r="F49" s="140"/>
    </row>
    <row r="50" spans="1:6" x14ac:dyDescent="0.3">
      <c r="A50" s="137"/>
      <c r="B50" s="138"/>
      <c r="C50" s="139"/>
      <c r="D50" s="139"/>
      <c r="E50" s="139"/>
      <c r="F50" s="140"/>
    </row>
    <row r="51" spans="1:6" x14ac:dyDescent="0.3">
      <c r="A51" s="137"/>
      <c r="B51" s="138"/>
      <c r="C51" s="139"/>
      <c r="D51" s="139"/>
      <c r="E51" s="139"/>
      <c r="F51" s="140"/>
    </row>
    <row r="52" spans="1:6" x14ac:dyDescent="0.3">
      <c r="A52" s="137"/>
      <c r="B52" s="140"/>
      <c r="C52" s="139"/>
      <c r="D52" s="139"/>
      <c r="E52" s="140"/>
      <c r="F52" s="140"/>
    </row>
    <row r="53" spans="1:6" x14ac:dyDescent="0.3">
      <c r="A53" s="137"/>
      <c r="B53" s="140"/>
      <c r="C53" s="139"/>
      <c r="D53" s="139"/>
      <c r="E53" s="147"/>
      <c r="F53" s="147"/>
    </row>
    <row r="54" spans="1:6" x14ac:dyDescent="0.3">
      <c r="A54" s="137"/>
      <c r="B54" s="140"/>
      <c r="C54" s="139"/>
      <c r="D54" s="139"/>
      <c r="E54" s="147"/>
      <c r="F54" s="140"/>
    </row>
    <row r="55" spans="1:6" x14ac:dyDescent="0.3">
      <c r="A55" s="137"/>
      <c r="B55" s="140"/>
      <c r="C55" s="139"/>
      <c r="D55" s="139"/>
      <c r="E55" s="139"/>
      <c r="F55" s="140"/>
    </row>
    <row r="56" spans="1:6" x14ac:dyDescent="0.3">
      <c r="A56" s="137"/>
      <c r="B56" s="146"/>
      <c r="C56" s="139"/>
      <c r="D56" s="139"/>
      <c r="E56" s="147"/>
      <c r="F56" s="148"/>
    </row>
    <row r="57" spans="1:6" x14ac:dyDescent="0.3">
      <c r="A57" s="137"/>
      <c r="B57" s="140"/>
      <c r="C57" s="139"/>
      <c r="D57" s="139"/>
      <c r="E57" s="139"/>
      <c r="F57" s="140"/>
    </row>
    <row r="58" spans="1:6" x14ac:dyDescent="0.3">
      <c r="A58" s="137"/>
      <c r="B58" s="145"/>
      <c r="C58" s="139"/>
      <c r="D58" s="139"/>
      <c r="E58" s="139"/>
      <c r="F58" s="140"/>
    </row>
    <row r="59" spans="1:6" x14ac:dyDescent="0.3">
      <c r="A59" s="137"/>
      <c r="B59" s="146"/>
      <c r="C59" s="139"/>
      <c r="D59" s="139"/>
      <c r="E59" s="147"/>
      <c r="F59" s="148"/>
    </row>
    <row r="60" spans="1:6" x14ac:dyDescent="0.3">
      <c r="A60" s="137"/>
      <c r="B60" s="145"/>
      <c r="C60" s="139"/>
      <c r="D60" s="139"/>
      <c r="E60" s="139"/>
      <c r="F60" s="140"/>
    </row>
    <row r="61" spans="1:6" x14ac:dyDescent="0.3">
      <c r="A61" s="137"/>
      <c r="B61" s="145"/>
      <c r="C61" s="139"/>
      <c r="D61" s="139"/>
      <c r="E61" s="139"/>
      <c r="F61" s="140"/>
    </row>
    <row r="62" spans="1:6" x14ac:dyDescent="0.3">
      <c r="A62" s="137"/>
      <c r="B62" s="145"/>
      <c r="C62" s="139"/>
      <c r="D62" s="139"/>
      <c r="E62" s="139"/>
      <c r="F62" s="140"/>
    </row>
    <row r="63" spans="1:6" x14ac:dyDescent="0.3">
      <c r="A63" s="137"/>
      <c r="B63" s="145"/>
      <c r="C63" s="139"/>
      <c r="D63" s="139"/>
      <c r="E63" s="139"/>
      <c r="F63" s="140"/>
    </row>
    <row r="64" spans="1:6" x14ac:dyDescent="0.3">
      <c r="A64" s="137"/>
      <c r="B64" s="145"/>
      <c r="C64" s="139"/>
      <c r="D64" s="139"/>
      <c r="E64" s="139"/>
      <c r="F64" s="140"/>
    </row>
    <row r="65" spans="1:6" x14ac:dyDescent="0.3">
      <c r="A65" s="137"/>
      <c r="B65" s="145"/>
      <c r="C65" s="139"/>
      <c r="D65" s="139"/>
      <c r="E65" s="139"/>
      <c r="F65" s="140"/>
    </row>
    <row r="66" spans="1:6" x14ac:dyDescent="0.3">
      <c r="A66" s="137"/>
      <c r="B66" s="146"/>
      <c r="C66" s="139"/>
      <c r="D66" s="139"/>
      <c r="E66" s="147"/>
      <c r="F66" s="152"/>
    </row>
    <row r="67" spans="1:6" x14ac:dyDescent="0.3">
      <c r="A67" s="137"/>
      <c r="B67" s="146"/>
      <c r="C67" s="139"/>
      <c r="D67" s="139"/>
      <c r="E67" s="147"/>
      <c r="F67" s="152"/>
    </row>
    <row r="68" spans="1:6" x14ac:dyDescent="0.3">
      <c r="A68" s="137"/>
      <c r="B68" s="153"/>
      <c r="C68" s="139"/>
      <c r="D68" s="139"/>
      <c r="E68" s="153"/>
      <c r="F68" s="140"/>
    </row>
    <row r="69" spans="1:6" x14ac:dyDescent="0.3">
      <c r="A69" s="137"/>
      <c r="B69" s="140"/>
      <c r="C69" s="139"/>
      <c r="D69" s="139"/>
      <c r="E69" s="147"/>
      <c r="F69" s="147"/>
    </row>
    <row r="70" spans="1:6" x14ac:dyDescent="0.3">
      <c r="A70" s="137"/>
      <c r="B70" s="140"/>
      <c r="C70" s="139"/>
      <c r="D70" s="139"/>
      <c r="E70" s="147"/>
      <c r="F70" s="147"/>
    </row>
    <row r="71" spans="1:6" x14ac:dyDescent="0.3">
      <c r="A71" s="137"/>
      <c r="B71" s="140"/>
      <c r="C71" s="139"/>
      <c r="D71" s="139"/>
      <c r="E71" s="147"/>
      <c r="F71" s="147"/>
    </row>
    <row r="72" spans="1:6" x14ac:dyDescent="0.3">
      <c r="A72" s="154"/>
      <c r="B72" s="140"/>
      <c r="C72" s="155"/>
      <c r="D72" s="156"/>
      <c r="E72" s="155"/>
      <c r="F72" s="155"/>
    </row>
    <row r="73" spans="1:6" x14ac:dyDescent="0.3">
      <c r="A73" s="154"/>
      <c r="B73" s="140"/>
      <c r="C73" s="156"/>
      <c r="D73" s="156"/>
      <c r="E73" s="155"/>
      <c r="F73" s="155"/>
    </row>
    <row r="74" spans="1:6" x14ac:dyDescent="0.3">
      <c r="A74" s="154"/>
      <c r="B74" s="140"/>
      <c r="C74" s="155"/>
      <c r="D74" s="156"/>
      <c r="E74" s="155"/>
      <c r="F74" s="155"/>
    </row>
    <row r="75" spans="1:6" x14ac:dyDescent="0.3">
      <c r="A75" s="137"/>
      <c r="B75" s="140"/>
      <c r="C75" s="139"/>
      <c r="D75" s="139"/>
      <c r="E75" s="139"/>
      <c r="F75" s="155"/>
    </row>
    <row r="76" spans="1:6" x14ac:dyDescent="0.3">
      <c r="A76" s="137"/>
      <c r="B76" s="140"/>
      <c r="C76" s="139"/>
      <c r="D76" s="139"/>
      <c r="E76" s="139"/>
      <c r="F76" s="155"/>
    </row>
    <row r="77" spans="1:6" x14ac:dyDescent="0.3">
      <c r="A77" s="154"/>
      <c r="B77" s="140"/>
      <c r="C77" s="155"/>
      <c r="D77" s="156"/>
      <c r="E77" s="155"/>
      <c r="F77" s="155"/>
    </row>
    <row r="78" spans="1:6" x14ac:dyDescent="0.3">
      <c r="A78" s="154"/>
      <c r="B78" s="140"/>
      <c r="C78" s="155"/>
      <c r="D78" s="156"/>
      <c r="E78" s="155"/>
      <c r="F78" s="155"/>
    </row>
    <row r="79" spans="1:6" x14ac:dyDescent="0.3">
      <c r="A79" s="154"/>
      <c r="B79" s="140"/>
      <c r="C79" s="155"/>
      <c r="D79" s="156"/>
      <c r="E79" s="155"/>
      <c r="F79" s="155"/>
    </row>
    <row r="80" spans="1:6" x14ac:dyDescent="0.3">
      <c r="A80" s="154"/>
      <c r="B80" s="140"/>
      <c r="C80" s="155"/>
      <c r="D80" s="156"/>
      <c r="E80" s="155"/>
      <c r="F80" s="155"/>
    </row>
    <row r="81" spans="1:6" x14ac:dyDescent="0.3">
      <c r="A81" s="154"/>
      <c r="B81" s="140"/>
      <c r="C81" s="155"/>
      <c r="D81" s="155"/>
      <c r="E81" s="155"/>
      <c r="F81" s="157"/>
    </row>
    <row r="82" spans="1:6" x14ac:dyDescent="0.3">
      <c r="A82" s="154"/>
      <c r="B82" s="140"/>
      <c r="C82" s="155"/>
      <c r="D82" s="156"/>
      <c r="E82" s="155"/>
      <c r="F82" s="155"/>
    </row>
    <row r="83" spans="1:6" x14ac:dyDescent="0.3">
      <c r="A83" s="154"/>
      <c r="B83" s="140"/>
      <c r="C83" s="156"/>
      <c r="D83" s="156"/>
      <c r="E83" s="155"/>
      <c r="F83" s="155"/>
    </row>
    <row r="84" spans="1:6" x14ac:dyDescent="0.3">
      <c r="A84" s="154"/>
      <c r="B84" s="140"/>
      <c r="C84" s="155"/>
      <c r="D84" s="156"/>
      <c r="E84" s="155"/>
      <c r="F84" s="155"/>
    </row>
    <row r="85" spans="1:6" x14ac:dyDescent="0.3">
      <c r="A85" s="154"/>
      <c r="B85" s="140"/>
      <c r="C85" s="155"/>
      <c r="D85" s="156"/>
      <c r="E85" s="155"/>
      <c r="F85" s="155"/>
    </row>
    <row r="86" spans="1:6" x14ac:dyDescent="0.3">
      <c r="A86" s="154"/>
      <c r="B86" s="140"/>
      <c r="C86" s="156"/>
      <c r="D86" s="155"/>
      <c r="E86" s="157"/>
      <c r="F86" s="155"/>
    </row>
    <row r="87" spans="1:6" x14ac:dyDescent="0.3">
      <c r="A87" s="154"/>
      <c r="B87" s="140"/>
      <c r="C87" s="155"/>
      <c r="D87" s="155"/>
      <c r="E87" s="155"/>
      <c r="F87" s="157"/>
    </row>
    <row r="88" spans="1:6" x14ac:dyDescent="0.3">
      <c r="A88" s="154"/>
      <c r="B88" s="140"/>
      <c r="C88" s="156"/>
      <c r="D88" s="155"/>
      <c r="E88" s="157"/>
      <c r="F88" s="155"/>
    </row>
    <row r="89" spans="1:6" x14ac:dyDescent="0.3">
      <c r="A89" s="154"/>
      <c r="B89" s="140"/>
      <c r="C89" s="155"/>
      <c r="D89" s="155"/>
      <c r="E89" s="155"/>
      <c r="F89" s="157"/>
    </row>
    <row r="90" spans="1:6" x14ac:dyDescent="0.3">
      <c r="A90" s="154"/>
      <c r="B90" s="140"/>
      <c r="C90" s="155"/>
      <c r="D90" s="156"/>
      <c r="E90" s="155"/>
      <c r="F90" s="155"/>
    </row>
    <row r="91" spans="1:6" x14ac:dyDescent="0.3">
      <c r="A91" s="154"/>
      <c r="B91" s="140"/>
      <c r="C91" s="155"/>
      <c r="D91" s="155"/>
      <c r="E91" s="155"/>
      <c r="F91" s="157"/>
    </row>
    <row r="92" spans="1:6" x14ac:dyDescent="0.3">
      <c r="A92" s="154"/>
      <c r="B92" s="140"/>
      <c r="C92" s="155"/>
      <c r="D92" s="155"/>
      <c r="E92" s="155"/>
      <c r="F92" s="155"/>
    </row>
    <row r="93" spans="1:6" x14ac:dyDescent="0.3">
      <c r="A93" s="154"/>
      <c r="B93" s="140"/>
      <c r="C93" s="155"/>
      <c r="D93" s="156"/>
      <c r="E93" s="155"/>
      <c r="F93" s="155"/>
    </row>
    <row r="94" spans="1:6" x14ac:dyDescent="0.3">
      <c r="A94" s="154"/>
      <c r="B94" s="140"/>
      <c r="C94" s="156"/>
      <c r="D94" s="156"/>
      <c r="E94" s="155"/>
      <c r="F94" s="155"/>
    </row>
    <row r="95" spans="1:6" x14ac:dyDescent="0.3">
      <c r="A95" s="154"/>
      <c r="B95" s="140"/>
      <c r="C95" s="156"/>
      <c r="D95" s="156"/>
      <c r="E95" s="155"/>
      <c r="F95" s="155"/>
    </row>
    <row r="96" spans="1:6" x14ac:dyDescent="0.3">
      <c r="A96" s="154"/>
      <c r="B96" s="140"/>
      <c r="C96" s="156"/>
      <c r="D96" s="156"/>
      <c r="E96" s="155"/>
      <c r="F96" s="155"/>
    </row>
    <row r="97" spans="1:6" x14ac:dyDescent="0.3">
      <c r="A97" s="154"/>
      <c r="B97" s="140"/>
      <c r="C97" s="156"/>
      <c r="D97" s="155"/>
      <c r="E97" s="157"/>
      <c r="F97" s="155"/>
    </row>
    <row r="98" spans="1:6" x14ac:dyDescent="0.3">
      <c r="A98" s="154"/>
      <c r="B98" s="140"/>
      <c r="C98" s="155"/>
      <c r="D98" s="155"/>
      <c r="E98" s="155"/>
      <c r="F98" s="157"/>
    </row>
    <row r="99" spans="1:6" x14ac:dyDescent="0.3">
      <c r="A99" s="154"/>
      <c r="B99" s="140"/>
      <c r="C99" s="155"/>
      <c r="D99" s="155"/>
      <c r="E99" s="155"/>
      <c r="F99" s="157"/>
    </row>
    <row r="100" spans="1:6" x14ac:dyDescent="0.3">
      <c r="A100" s="154"/>
      <c r="B100" s="140"/>
      <c r="C100" s="155"/>
      <c r="D100" s="155"/>
      <c r="E100" s="155"/>
      <c r="F100" s="155"/>
    </row>
    <row r="101" spans="1:6" x14ac:dyDescent="0.3">
      <c r="A101" s="154"/>
      <c r="B101" s="140"/>
      <c r="C101" s="155"/>
      <c r="D101" s="155"/>
      <c r="E101" s="155"/>
      <c r="F101" s="157"/>
    </row>
    <row r="102" spans="1:6" x14ac:dyDescent="0.3">
      <c r="A102" s="154"/>
      <c r="B102" s="140"/>
      <c r="C102" s="155"/>
      <c r="D102" s="155"/>
      <c r="E102" s="155"/>
      <c r="F102" s="155"/>
    </row>
    <row r="103" spans="1:6" x14ac:dyDescent="0.3">
      <c r="A103" s="154"/>
      <c r="B103" s="140"/>
      <c r="C103" s="156"/>
      <c r="D103" s="156"/>
      <c r="E103" s="155"/>
      <c r="F103" s="155"/>
    </row>
    <row r="104" spans="1:6" x14ac:dyDescent="0.3">
      <c r="A104" s="154"/>
      <c r="B104" s="140"/>
      <c r="C104" s="155"/>
      <c r="D104" s="156"/>
      <c r="E104" s="155"/>
      <c r="F104" s="155"/>
    </row>
    <row r="105" spans="1:6" x14ac:dyDescent="0.3">
      <c r="A105" s="154"/>
      <c r="B105" s="140"/>
      <c r="C105" s="155"/>
      <c r="D105" s="155"/>
      <c r="E105" s="155"/>
      <c r="F105" s="155"/>
    </row>
    <row r="106" spans="1:6" x14ac:dyDescent="0.3">
      <c r="A106" s="154"/>
      <c r="B106" s="140"/>
      <c r="C106" s="155"/>
      <c r="D106" s="155"/>
      <c r="E106" s="155"/>
      <c r="F106" s="155"/>
    </row>
    <row r="107" spans="1:6" x14ac:dyDescent="0.3">
      <c r="A107" s="154"/>
      <c r="B107" s="140"/>
      <c r="C107" s="155"/>
      <c r="D107" s="155"/>
      <c r="E107" s="155"/>
      <c r="F107" s="157"/>
    </row>
    <row r="108" spans="1:6" x14ac:dyDescent="0.3">
      <c r="A108" s="154"/>
      <c r="B108" s="140"/>
      <c r="C108" s="155"/>
      <c r="D108" s="155"/>
      <c r="E108" s="155"/>
      <c r="F108" s="155"/>
    </row>
    <row r="109" spans="1:6" x14ac:dyDescent="0.3">
      <c r="A109" s="137"/>
      <c r="B109" s="140"/>
      <c r="C109" s="139"/>
      <c r="D109" s="139"/>
      <c r="E109" s="139"/>
      <c r="F109" s="140"/>
    </row>
    <row r="110" spans="1:6" x14ac:dyDescent="0.3">
      <c r="A110" s="137"/>
      <c r="B110" s="140"/>
      <c r="C110" s="139"/>
      <c r="D110" s="158"/>
      <c r="E110" s="139"/>
      <c r="F110" s="140"/>
    </row>
    <row r="111" spans="1:6" x14ac:dyDescent="0.3">
      <c r="A111" s="154"/>
      <c r="B111" s="140"/>
      <c r="C111" s="155"/>
      <c r="D111" s="155"/>
      <c r="E111" s="155"/>
      <c r="F111" s="155"/>
    </row>
    <row r="112" spans="1:6" x14ac:dyDescent="0.3">
      <c r="A112" s="137"/>
      <c r="B112" s="140"/>
      <c r="C112" s="156"/>
      <c r="D112" s="158"/>
      <c r="E112" s="156"/>
      <c r="F112" s="140"/>
    </row>
    <row r="113" spans="1:6" x14ac:dyDescent="0.3">
      <c r="A113" s="137"/>
      <c r="B113" s="140"/>
      <c r="C113" s="156"/>
      <c r="D113" s="158"/>
      <c r="E113" s="156"/>
      <c r="F113" s="140"/>
    </row>
    <row r="114" spans="1:6" x14ac:dyDescent="0.3">
      <c r="A114" s="137"/>
      <c r="B114" s="140"/>
      <c r="C114" s="156"/>
      <c r="D114" s="158"/>
      <c r="E114" s="156"/>
      <c r="F114" s="140"/>
    </row>
    <row r="115" spans="1:6" x14ac:dyDescent="0.3">
      <c r="A115" s="137"/>
      <c r="B115" s="140"/>
      <c r="C115" s="156"/>
      <c r="D115" s="158"/>
      <c r="E115" s="156"/>
      <c r="F115" s="140"/>
    </row>
    <row r="116" spans="1:6" x14ac:dyDescent="0.3">
      <c r="A116" s="137"/>
      <c r="B116" s="140"/>
      <c r="C116" s="156"/>
      <c r="D116" s="158"/>
      <c r="E116" s="156"/>
      <c r="F116" s="140"/>
    </row>
    <row r="117" spans="1:6" x14ac:dyDescent="0.3">
      <c r="A117" s="137"/>
      <c r="B117" s="140"/>
      <c r="C117" s="156"/>
      <c r="D117" s="156"/>
      <c r="E117" s="155"/>
      <c r="F117" s="140"/>
    </row>
    <row r="118" spans="1:6" x14ac:dyDescent="0.3">
      <c r="A118" s="137"/>
      <c r="B118" s="140"/>
      <c r="C118" s="156"/>
      <c r="D118" s="158"/>
      <c r="E118" s="156"/>
      <c r="F118" s="140"/>
    </row>
    <row r="119" spans="1:6" x14ac:dyDescent="0.3">
      <c r="A119" s="137"/>
      <c r="B119" s="140"/>
      <c r="C119" s="156"/>
      <c r="D119" s="156"/>
      <c r="E119" s="155"/>
      <c r="F119" s="140"/>
    </row>
    <row r="120" spans="1:6" x14ac:dyDescent="0.3">
      <c r="A120" s="137"/>
      <c r="B120" s="140"/>
      <c r="C120" s="156"/>
      <c r="D120" s="156"/>
      <c r="E120" s="155"/>
      <c r="F120" s="140"/>
    </row>
    <row r="121" spans="1:6" x14ac:dyDescent="0.3">
      <c r="A121" s="137"/>
      <c r="B121" s="140"/>
      <c r="C121" s="156"/>
      <c r="D121" s="156"/>
      <c r="E121" s="155"/>
      <c r="F121" s="157"/>
    </row>
    <row r="122" spans="1:6" x14ac:dyDescent="0.3">
      <c r="A122" s="137"/>
      <c r="B122" s="140"/>
      <c r="C122" s="156"/>
      <c r="D122" s="156"/>
      <c r="E122" s="155"/>
      <c r="F122" s="140"/>
    </row>
    <row r="123" spans="1:6" x14ac:dyDescent="0.3">
      <c r="A123" s="154"/>
      <c r="B123" s="140"/>
      <c r="C123" s="155"/>
      <c r="D123" s="155"/>
      <c r="E123" s="155"/>
      <c r="F123" s="157"/>
    </row>
    <row r="124" spans="1:6" x14ac:dyDescent="0.3">
      <c r="A124" s="137"/>
      <c r="B124" s="140"/>
      <c r="C124" s="156"/>
      <c r="D124" s="156"/>
      <c r="E124" s="155"/>
      <c r="F124" s="140"/>
    </row>
    <row r="125" spans="1:6" x14ac:dyDescent="0.3">
      <c r="A125" s="137"/>
      <c r="B125" s="140"/>
      <c r="C125" s="156"/>
      <c r="D125" s="156"/>
      <c r="E125" s="155"/>
      <c r="F125" s="140"/>
    </row>
    <row r="126" spans="1:6" x14ac:dyDescent="0.3">
      <c r="A126" s="137"/>
      <c r="B126" s="140"/>
      <c r="C126" s="156"/>
      <c r="D126" s="156"/>
      <c r="E126" s="155"/>
      <c r="F126" s="140"/>
    </row>
    <row r="127" spans="1:6" x14ac:dyDescent="0.3">
      <c r="A127" s="154"/>
      <c r="B127" s="140"/>
      <c r="C127" s="156"/>
      <c r="D127" s="155"/>
      <c r="E127" s="157"/>
      <c r="F127" s="155"/>
    </row>
    <row r="128" spans="1:6" x14ac:dyDescent="0.3">
      <c r="A128" s="137"/>
      <c r="B128" s="140"/>
      <c r="C128" s="156"/>
      <c r="D128" s="156"/>
      <c r="E128" s="155"/>
      <c r="F128" s="140"/>
    </row>
    <row r="129" spans="1:6" x14ac:dyDescent="0.3">
      <c r="A129" s="154"/>
      <c r="B129" s="140"/>
      <c r="C129" s="156"/>
      <c r="D129" s="155"/>
      <c r="E129" s="157"/>
      <c r="F129" s="155"/>
    </row>
    <row r="130" spans="1:6" x14ac:dyDescent="0.3">
      <c r="A130" s="154"/>
      <c r="B130" s="140"/>
      <c r="C130" s="155"/>
      <c r="D130" s="155"/>
      <c r="E130" s="155"/>
      <c r="F130" s="157"/>
    </row>
    <row r="131" spans="1:6" x14ac:dyDescent="0.3">
      <c r="A131" s="154"/>
      <c r="B131" s="140"/>
      <c r="C131" s="155"/>
      <c r="D131" s="155"/>
      <c r="E131" s="155"/>
      <c r="F131" s="155"/>
    </row>
    <row r="132" spans="1:6" x14ac:dyDescent="0.3">
      <c r="A132" s="154"/>
      <c r="B132" s="140"/>
      <c r="C132" s="155"/>
      <c r="D132" s="155"/>
      <c r="E132" s="155"/>
      <c r="F132" s="155"/>
    </row>
    <row r="133" spans="1:6" x14ac:dyDescent="0.3">
      <c r="A133" s="154"/>
      <c r="B133" s="140"/>
      <c r="C133" s="155"/>
      <c r="D133" s="155"/>
      <c r="E133" s="155"/>
      <c r="F133" s="155"/>
    </row>
    <row r="134" spans="1:6" x14ac:dyDescent="0.3">
      <c r="A134" s="154"/>
      <c r="B134" s="140"/>
      <c r="C134" s="155"/>
      <c r="D134" s="156"/>
      <c r="E134" s="155"/>
      <c r="F134" s="155"/>
    </row>
    <row r="135" spans="1:6" x14ac:dyDescent="0.3">
      <c r="A135" s="154"/>
      <c r="B135" s="140"/>
      <c r="C135" s="155"/>
      <c r="D135" s="155"/>
      <c r="E135" s="155"/>
      <c r="F135" s="155"/>
    </row>
    <row r="136" spans="1:6" x14ac:dyDescent="0.3">
      <c r="A136" s="154"/>
      <c r="B136" s="140"/>
      <c r="C136" s="156"/>
      <c r="D136" s="155"/>
      <c r="E136" s="157"/>
      <c r="F136" s="155"/>
    </row>
    <row r="137" spans="1:6" x14ac:dyDescent="0.3">
      <c r="A137" s="154"/>
      <c r="B137" s="140"/>
      <c r="C137" s="155"/>
      <c r="D137" s="155"/>
      <c r="E137" s="155"/>
      <c r="F137" s="155"/>
    </row>
    <row r="138" spans="1:6" x14ac:dyDescent="0.3">
      <c r="A138" s="154"/>
      <c r="B138" s="140"/>
      <c r="C138" s="155"/>
      <c r="D138" s="155"/>
      <c r="E138" s="155"/>
      <c r="F138" s="157"/>
    </row>
    <row r="139" spans="1:6" x14ac:dyDescent="0.3">
      <c r="A139" s="154"/>
      <c r="B139" s="140"/>
      <c r="C139" s="156"/>
      <c r="D139" s="156"/>
      <c r="E139" s="155"/>
      <c r="F139" s="155"/>
    </row>
    <row r="140" spans="1:6" x14ac:dyDescent="0.3">
      <c r="A140" s="154"/>
      <c r="B140" s="140"/>
      <c r="C140" s="156"/>
      <c r="D140" s="156"/>
      <c r="E140" s="155"/>
      <c r="F140" s="155"/>
    </row>
    <row r="141" spans="1:6" x14ac:dyDescent="0.3">
      <c r="A141" s="154"/>
      <c r="B141" s="140"/>
      <c r="C141" s="155"/>
      <c r="D141" s="156"/>
      <c r="E141" s="155"/>
      <c r="F141" s="155"/>
    </row>
    <row r="142" spans="1:6" x14ac:dyDescent="0.3">
      <c r="A142" s="154"/>
      <c r="B142" s="140"/>
      <c r="C142" s="155"/>
      <c r="D142" s="155"/>
      <c r="E142" s="155"/>
      <c r="F142" s="155"/>
    </row>
    <row r="143" spans="1:6" x14ac:dyDescent="0.3">
      <c r="A143" s="154"/>
      <c r="B143" s="140"/>
      <c r="C143" s="156"/>
      <c r="D143" s="156"/>
      <c r="E143" s="155"/>
      <c r="F143" s="155"/>
    </row>
    <row r="144" spans="1:6" x14ac:dyDescent="0.3">
      <c r="A144" s="154"/>
      <c r="B144" s="140"/>
      <c r="C144" s="156"/>
      <c r="D144" s="156"/>
      <c r="E144" s="155"/>
      <c r="F144" s="155"/>
    </row>
    <row r="145" spans="1:6" x14ac:dyDescent="0.3">
      <c r="A145" s="154"/>
      <c r="B145" s="140"/>
      <c r="C145" s="155"/>
      <c r="D145" s="155"/>
      <c r="E145" s="155"/>
      <c r="F145" s="155"/>
    </row>
    <row r="146" spans="1:6" x14ac:dyDescent="0.3">
      <c r="A146" s="154"/>
      <c r="B146" s="140"/>
      <c r="C146" s="156"/>
      <c r="D146" s="155"/>
      <c r="E146" s="157"/>
      <c r="F146" s="155"/>
    </row>
    <row r="147" spans="1:6" x14ac:dyDescent="0.3">
      <c r="A147" s="154"/>
      <c r="B147" s="140"/>
      <c r="C147" s="155"/>
      <c r="D147" s="155"/>
      <c r="E147" s="155"/>
      <c r="F147" s="157"/>
    </row>
    <row r="148" spans="1:6" x14ac:dyDescent="0.3">
      <c r="A148" s="154"/>
      <c r="B148" s="140"/>
      <c r="C148" s="156"/>
      <c r="D148" s="155"/>
      <c r="E148" s="157"/>
      <c r="F148" s="155"/>
    </row>
    <row r="149" spans="1:6" x14ac:dyDescent="0.3">
      <c r="A149" s="154"/>
      <c r="B149" s="140"/>
      <c r="C149" s="156"/>
      <c r="D149" s="155"/>
      <c r="E149" s="157"/>
      <c r="F149" s="155"/>
    </row>
    <row r="150" spans="1:6" x14ac:dyDescent="0.3">
      <c r="A150" s="154"/>
      <c r="B150" s="140"/>
      <c r="C150" s="156"/>
      <c r="D150" s="156"/>
      <c r="E150" s="155"/>
      <c r="F150" s="155"/>
    </row>
    <row r="151" spans="1:6" x14ac:dyDescent="0.3">
      <c r="A151" s="154"/>
      <c r="B151" s="140"/>
      <c r="C151" s="155"/>
      <c r="D151" s="155"/>
      <c r="E151" s="155"/>
      <c r="F151" s="155"/>
    </row>
    <row r="152" spans="1:6" x14ac:dyDescent="0.3">
      <c r="A152" s="154"/>
      <c r="B152" s="140"/>
      <c r="C152" s="155"/>
      <c r="D152" s="155"/>
      <c r="E152" s="155"/>
      <c r="F152" s="157"/>
    </row>
    <row r="153" spans="1:6" x14ac:dyDescent="0.3">
      <c r="A153" s="154"/>
      <c r="B153" s="140"/>
      <c r="C153" s="155"/>
      <c r="D153" s="155"/>
      <c r="E153" s="155"/>
      <c r="F153" s="157"/>
    </row>
    <row r="154" spans="1:6" x14ac:dyDescent="0.3">
      <c r="A154" s="154"/>
      <c r="B154" s="140"/>
      <c r="C154" s="155"/>
      <c r="D154" s="155"/>
      <c r="E154" s="155"/>
      <c r="F154" s="157"/>
    </row>
    <row r="155" spans="1:6" x14ac:dyDescent="0.3">
      <c r="A155" s="154"/>
      <c r="B155" s="140"/>
      <c r="C155" s="156"/>
      <c r="D155" s="156"/>
      <c r="E155" s="155"/>
      <c r="F155" s="155"/>
    </row>
    <row r="156" spans="1:6" x14ac:dyDescent="0.3">
      <c r="A156" s="154"/>
      <c r="B156" s="140"/>
      <c r="C156" s="156"/>
      <c r="D156" s="156"/>
      <c r="E156" s="155"/>
      <c r="F156" s="155"/>
    </row>
    <row r="157" spans="1:6" x14ac:dyDescent="0.3">
      <c r="A157" s="154"/>
      <c r="B157" s="140"/>
      <c r="C157" s="156"/>
      <c r="D157" s="155"/>
      <c r="E157" s="157"/>
      <c r="F157" s="155"/>
    </row>
    <row r="158" spans="1:6" x14ac:dyDescent="0.3">
      <c r="A158" s="154"/>
      <c r="B158" s="140"/>
      <c r="C158" s="156"/>
      <c r="D158" s="156"/>
      <c r="E158" s="155"/>
      <c r="F158" s="155"/>
    </row>
    <row r="159" spans="1:6" x14ac:dyDescent="0.3">
      <c r="A159" s="154"/>
      <c r="B159" s="140"/>
      <c r="C159" s="156"/>
      <c r="D159" s="156"/>
      <c r="E159" s="155"/>
      <c r="F159" s="155"/>
    </row>
    <row r="160" spans="1:6" x14ac:dyDescent="0.3">
      <c r="A160" s="154"/>
      <c r="B160" s="140"/>
      <c r="C160" s="155"/>
      <c r="D160" s="155"/>
      <c r="E160" s="155"/>
      <c r="F160" s="157"/>
    </row>
    <row r="161" spans="1:6" x14ac:dyDescent="0.3">
      <c r="A161" s="154"/>
      <c r="B161" s="140"/>
      <c r="C161" s="155"/>
      <c r="D161" s="155"/>
      <c r="E161" s="155"/>
      <c r="F161" s="157"/>
    </row>
    <row r="162" spans="1:6" x14ac:dyDescent="0.3">
      <c r="A162" s="154"/>
      <c r="B162" s="140"/>
      <c r="C162" s="155"/>
      <c r="D162" s="155"/>
      <c r="E162" s="155"/>
      <c r="F162" s="157"/>
    </row>
    <row r="163" spans="1:6" x14ac:dyDescent="0.3">
      <c r="A163" s="154"/>
      <c r="B163" s="140"/>
      <c r="C163" s="155"/>
      <c r="D163" s="156"/>
      <c r="E163" s="155"/>
      <c r="F163" s="155"/>
    </row>
    <row r="164" spans="1:6" x14ac:dyDescent="0.3">
      <c r="A164" s="154"/>
      <c r="B164" s="140"/>
      <c r="C164" s="155"/>
      <c r="D164" s="156"/>
      <c r="E164" s="155"/>
      <c r="F164" s="155"/>
    </row>
    <row r="165" spans="1:6" x14ac:dyDescent="0.3">
      <c r="A165" s="154"/>
      <c r="B165" s="140"/>
      <c r="C165" s="155"/>
      <c r="D165" s="156"/>
      <c r="E165" s="155"/>
      <c r="F165" s="155"/>
    </row>
    <row r="166" spans="1:6" x14ac:dyDescent="0.3">
      <c r="A166" s="154"/>
      <c r="B166" s="140"/>
      <c r="C166" s="155"/>
      <c r="D166" s="156"/>
      <c r="E166" s="155"/>
      <c r="F166" s="155"/>
    </row>
    <row r="167" spans="1:6" x14ac:dyDescent="0.3">
      <c r="A167" s="154"/>
      <c r="B167" s="140"/>
      <c r="C167" s="155"/>
      <c r="D167" s="156"/>
      <c r="E167" s="155"/>
      <c r="F167" s="155"/>
    </row>
    <row r="168" spans="1:6" x14ac:dyDescent="0.3">
      <c r="A168" s="154"/>
      <c r="B168" s="140"/>
      <c r="C168" s="155"/>
      <c r="D168" s="155"/>
      <c r="E168" s="155"/>
      <c r="F168" s="157"/>
    </row>
    <row r="169" spans="1:6" x14ac:dyDescent="0.3">
      <c r="A169" s="154"/>
      <c r="B169" s="140"/>
      <c r="C169" s="156"/>
      <c r="D169" s="155"/>
      <c r="E169" s="157"/>
      <c r="F169" s="155"/>
    </row>
    <row r="170" spans="1:6" x14ac:dyDescent="0.3">
      <c r="A170" s="137"/>
      <c r="B170" s="140"/>
      <c r="C170" s="139"/>
      <c r="D170" s="139"/>
      <c r="E170" s="147"/>
      <c r="F170" s="138"/>
    </row>
    <row r="171" spans="1:6" x14ac:dyDescent="0.3">
      <c r="A171" s="137"/>
      <c r="B171" s="140"/>
      <c r="C171" s="139"/>
      <c r="D171" s="139"/>
      <c r="E171" s="147"/>
      <c r="F171" s="159"/>
    </row>
    <row r="172" spans="1:6" x14ac:dyDescent="0.3">
      <c r="A172" s="137"/>
      <c r="B172" s="138"/>
      <c r="C172" s="139"/>
      <c r="D172" s="139"/>
      <c r="E172" s="139"/>
      <c r="F172" s="140"/>
    </row>
    <row r="173" spans="1:6" x14ac:dyDescent="0.3">
      <c r="A173" s="137"/>
      <c r="B173" s="138"/>
      <c r="C173" s="139"/>
      <c r="D173" s="139"/>
      <c r="E173" s="139"/>
      <c r="F173" s="140"/>
    </row>
    <row r="174" spans="1:6" x14ac:dyDescent="0.3">
      <c r="A174" s="137"/>
      <c r="B174" s="138"/>
      <c r="C174" s="139"/>
      <c r="D174" s="139"/>
      <c r="E174" s="139"/>
      <c r="F174" s="140"/>
    </row>
    <row r="175" spans="1:6" x14ac:dyDescent="0.3">
      <c r="A175" s="137"/>
      <c r="B175" s="140"/>
      <c r="C175" s="139"/>
      <c r="D175" s="139"/>
      <c r="E175" s="150"/>
      <c r="F175" s="140"/>
    </row>
    <row r="176" spans="1:6" x14ac:dyDescent="0.3">
      <c r="A176" s="137"/>
      <c r="B176" s="138"/>
      <c r="C176" s="139"/>
      <c r="D176" s="139"/>
      <c r="E176" s="150"/>
      <c r="F176" s="140"/>
    </row>
    <row r="177" spans="1:6" x14ac:dyDescent="0.3">
      <c r="A177" s="137"/>
      <c r="B177" s="138"/>
      <c r="C177" s="139"/>
      <c r="D177" s="139"/>
      <c r="E177" s="150"/>
      <c r="F177" s="140"/>
    </row>
    <row r="178" spans="1:6" x14ac:dyDescent="0.3">
      <c r="A178" s="137"/>
      <c r="B178" s="140"/>
      <c r="C178" s="139"/>
      <c r="D178" s="139"/>
      <c r="E178" s="147"/>
      <c r="F178" s="148"/>
    </row>
    <row r="179" spans="1:6" x14ac:dyDescent="0.3">
      <c r="A179" s="137"/>
      <c r="B179" s="140"/>
      <c r="C179" s="139"/>
      <c r="D179" s="139"/>
      <c r="E179" s="139"/>
      <c r="F179" s="140"/>
    </row>
    <row r="180" spans="1:6" x14ac:dyDescent="0.3">
      <c r="A180" s="137"/>
      <c r="B180" s="138"/>
      <c r="C180" s="139"/>
      <c r="D180" s="139"/>
      <c r="E180" s="139"/>
      <c r="F180" s="142"/>
    </row>
    <row r="181" spans="1:6" x14ac:dyDescent="0.3">
      <c r="A181" s="137"/>
      <c r="B181" s="138"/>
      <c r="C181" s="139"/>
      <c r="D181" s="139"/>
      <c r="E181" s="139"/>
      <c r="F181" s="140"/>
    </row>
    <row r="182" spans="1:6" x14ac:dyDescent="0.3">
      <c r="A182" s="137"/>
      <c r="B182" s="138"/>
      <c r="C182" s="139"/>
      <c r="D182" s="139"/>
      <c r="E182" s="139"/>
      <c r="F182" s="140"/>
    </row>
    <row r="183" spans="1:6" x14ac:dyDescent="0.3">
      <c r="A183" s="137"/>
      <c r="B183" s="140"/>
      <c r="C183" s="139"/>
      <c r="D183" s="139"/>
      <c r="E183" s="148"/>
      <c r="F183" s="147"/>
    </row>
    <row r="184" spans="1:6" x14ac:dyDescent="0.3">
      <c r="A184" s="137"/>
      <c r="B184" s="138"/>
      <c r="C184" s="139"/>
      <c r="D184" s="139"/>
      <c r="E184" s="139"/>
      <c r="F184" s="140"/>
    </row>
    <row r="185" spans="1:6" x14ac:dyDescent="0.3">
      <c r="A185" s="137"/>
      <c r="B185" s="138"/>
      <c r="C185" s="139"/>
      <c r="D185" s="139"/>
      <c r="E185" s="139"/>
      <c r="F185" s="140"/>
    </row>
    <row r="186" spans="1:6" x14ac:dyDescent="0.3">
      <c r="A186" s="137"/>
      <c r="B186" s="138"/>
      <c r="C186" s="139"/>
      <c r="D186" s="139"/>
      <c r="E186" s="139"/>
      <c r="F186" s="140"/>
    </row>
    <row r="187" spans="1:6" x14ac:dyDescent="0.3">
      <c r="A187" s="137"/>
      <c r="B187" s="138"/>
      <c r="C187" s="139"/>
      <c r="D187" s="139"/>
      <c r="E187" s="139"/>
      <c r="F187" s="140"/>
    </row>
    <row r="188" spans="1:6" x14ac:dyDescent="0.3">
      <c r="A188" s="137"/>
      <c r="B188" s="140"/>
      <c r="C188" s="139"/>
      <c r="D188" s="139"/>
      <c r="E188" s="139"/>
      <c r="F188" s="140"/>
    </row>
    <row r="189" spans="1:6" x14ac:dyDescent="0.3">
      <c r="A189" s="137"/>
      <c r="B189" s="138"/>
      <c r="C189" s="139"/>
      <c r="D189" s="139"/>
      <c r="E189" s="150"/>
      <c r="F189" s="140"/>
    </row>
    <row r="190" spans="1:6" x14ac:dyDescent="0.3">
      <c r="A190" s="137"/>
      <c r="B190" s="138"/>
      <c r="C190" s="139"/>
      <c r="D190" s="139"/>
      <c r="E190" s="139"/>
      <c r="F190" s="140"/>
    </row>
    <row r="191" spans="1:6" x14ac:dyDescent="0.3">
      <c r="A191" s="137"/>
      <c r="B191" s="138"/>
      <c r="C191" s="139"/>
      <c r="D191" s="139"/>
      <c r="E191" s="139"/>
      <c r="F191" s="140"/>
    </row>
    <row r="192" spans="1:6" x14ac:dyDescent="0.3">
      <c r="A192" s="137"/>
      <c r="B192" s="138"/>
      <c r="C192" s="139"/>
      <c r="D192" s="139"/>
      <c r="E192" s="139"/>
      <c r="F192" s="140"/>
    </row>
    <row r="193" spans="1:6" x14ac:dyDescent="0.3">
      <c r="A193" s="137"/>
      <c r="B193" s="138"/>
      <c r="C193" s="139"/>
      <c r="D193" s="139"/>
      <c r="E193" s="139"/>
      <c r="F193" s="140"/>
    </row>
    <row r="194" spans="1:6" x14ac:dyDescent="0.3">
      <c r="A194" s="137"/>
      <c r="B194" s="138"/>
      <c r="C194" s="139"/>
      <c r="D194" s="139"/>
      <c r="E194" s="139"/>
      <c r="F194" s="140"/>
    </row>
    <row r="195" spans="1:6" x14ac:dyDescent="0.3">
      <c r="A195" s="137"/>
      <c r="B195" s="138"/>
      <c r="C195" s="139"/>
      <c r="D195" s="139"/>
      <c r="E195" s="139"/>
      <c r="F195" s="140"/>
    </row>
    <row r="196" spans="1:6" x14ac:dyDescent="0.3">
      <c r="A196" s="137"/>
      <c r="B196" s="138"/>
      <c r="C196" s="139"/>
      <c r="D196" s="139"/>
      <c r="E196" s="139"/>
      <c r="F196" s="140"/>
    </row>
    <row r="197" spans="1:6" x14ac:dyDescent="0.3">
      <c r="A197" s="137"/>
      <c r="B197" s="138"/>
      <c r="C197" s="139"/>
      <c r="D197" s="139"/>
      <c r="E197" s="139"/>
      <c r="F197" s="140"/>
    </row>
    <row r="198" spans="1:6" x14ac:dyDescent="0.3">
      <c r="A198" s="137"/>
      <c r="B198" s="138"/>
      <c r="C198" s="139"/>
      <c r="D198" s="139"/>
      <c r="E198" s="139"/>
      <c r="F198" s="140"/>
    </row>
    <row r="199" spans="1:6" x14ac:dyDescent="0.3">
      <c r="A199" s="137"/>
      <c r="B199" s="138"/>
      <c r="C199" s="139"/>
      <c r="D199" s="139"/>
      <c r="E199" s="139"/>
      <c r="F199" s="140"/>
    </row>
    <row r="200" spans="1:6" x14ac:dyDescent="0.3">
      <c r="A200" s="137"/>
      <c r="B200" s="138"/>
      <c r="C200" s="139"/>
      <c r="D200" s="139"/>
      <c r="E200" s="139"/>
      <c r="F200" s="140"/>
    </row>
    <row r="201" spans="1:6" x14ac:dyDescent="0.3">
      <c r="A201" s="137"/>
      <c r="B201" s="138"/>
      <c r="C201" s="139"/>
      <c r="D201" s="139"/>
      <c r="E201" s="139"/>
      <c r="F201" s="140"/>
    </row>
    <row r="202" spans="1:6" x14ac:dyDescent="0.3">
      <c r="A202" s="137"/>
      <c r="B202" s="138"/>
      <c r="C202" s="139"/>
      <c r="D202" s="139"/>
      <c r="E202" s="139"/>
      <c r="F202" s="140"/>
    </row>
    <row r="203" spans="1:6" x14ac:dyDescent="0.3">
      <c r="A203" s="137"/>
      <c r="B203" s="138"/>
      <c r="C203" s="139"/>
      <c r="D203" s="139"/>
      <c r="E203" s="139"/>
      <c r="F203" s="140"/>
    </row>
    <row r="204" spans="1:6" x14ac:dyDescent="0.3">
      <c r="A204" s="137"/>
      <c r="B204" s="138"/>
      <c r="C204" s="139"/>
      <c r="D204" s="139"/>
      <c r="E204" s="139"/>
      <c r="F204" s="140"/>
    </row>
    <row r="205" spans="1:6" x14ac:dyDescent="0.3">
      <c r="A205" s="137"/>
      <c r="B205" s="138"/>
      <c r="C205" s="139"/>
      <c r="D205" s="139"/>
      <c r="E205" s="139"/>
      <c r="F205" s="140"/>
    </row>
    <row r="206" spans="1:6" x14ac:dyDescent="0.3">
      <c r="A206" s="137"/>
      <c r="B206" s="138"/>
      <c r="C206" s="139"/>
      <c r="D206" s="139"/>
      <c r="E206" s="139"/>
      <c r="F206" s="140"/>
    </row>
    <row r="207" spans="1:6" x14ac:dyDescent="0.3">
      <c r="A207" s="137"/>
      <c r="B207" s="138"/>
      <c r="C207" s="139"/>
      <c r="D207" s="139"/>
      <c r="E207" s="139"/>
      <c r="F207" s="140"/>
    </row>
    <row r="208" spans="1:6" x14ac:dyDescent="0.3">
      <c r="A208" s="137"/>
      <c r="B208" s="138"/>
      <c r="C208" s="139"/>
      <c r="D208" s="139"/>
      <c r="E208" s="139"/>
      <c r="F208" s="140"/>
    </row>
    <row r="209" spans="1:6" x14ac:dyDescent="0.3">
      <c r="A209" s="137"/>
      <c r="B209" s="138"/>
      <c r="C209" s="139"/>
      <c r="D209" s="150"/>
      <c r="E209" s="139"/>
      <c r="F209" s="140"/>
    </row>
    <row r="210" spans="1:6" x14ac:dyDescent="0.3">
      <c r="A210" s="137"/>
      <c r="B210" s="138"/>
      <c r="C210" s="139"/>
      <c r="D210" s="139"/>
      <c r="E210" s="139"/>
      <c r="F210" s="140"/>
    </row>
    <row r="211" spans="1:6" x14ac:dyDescent="0.3">
      <c r="A211" s="137"/>
      <c r="B211" s="138"/>
      <c r="C211" s="139"/>
      <c r="D211" s="139"/>
      <c r="E211" s="139"/>
      <c r="F211" s="140"/>
    </row>
    <row r="212" spans="1:6" x14ac:dyDescent="0.3">
      <c r="A212" s="137"/>
      <c r="B212" s="140"/>
      <c r="C212" s="139"/>
      <c r="D212" s="139"/>
      <c r="E212" s="147"/>
      <c r="F212" s="147"/>
    </row>
    <row r="213" spans="1:6" x14ac:dyDescent="0.3">
      <c r="A213" s="137"/>
      <c r="B213" s="140"/>
      <c r="C213" s="139"/>
      <c r="D213" s="139"/>
      <c r="E213" s="147"/>
      <c r="F213" s="147"/>
    </row>
    <row r="214" spans="1:6" x14ac:dyDescent="0.3">
      <c r="A214" s="137"/>
      <c r="B214" s="140"/>
      <c r="C214" s="139"/>
      <c r="D214" s="139"/>
      <c r="E214" s="139"/>
      <c r="F214" s="140"/>
    </row>
    <row r="215" spans="1:6" x14ac:dyDescent="0.3">
      <c r="A215" s="137"/>
      <c r="B215" s="140"/>
      <c r="C215" s="139"/>
      <c r="D215" s="139"/>
      <c r="E215" s="147"/>
      <c r="F215" s="147"/>
    </row>
    <row r="216" spans="1:6" x14ac:dyDescent="0.3">
      <c r="A216" s="137"/>
      <c r="B216" s="138"/>
      <c r="C216" s="139"/>
      <c r="D216" s="139"/>
      <c r="E216" s="139"/>
      <c r="F216" s="140"/>
    </row>
    <row r="217" spans="1:6" x14ac:dyDescent="0.3">
      <c r="A217" s="137"/>
      <c r="B217" s="140"/>
      <c r="C217" s="139"/>
      <c r="D217" s="139"/>
      <c r="E217" s="139"/>
      <c r="F217" s="140"/>
    </row>
    <row r="218" spans="1:6" x14ac:dyDescent="0.3">
      <c r="A218" s="137"/>
      <c r="B218" s="138"/>
      <c r="C218" s="139"/>
      <c r="D218" s="139"/>
      <c r="E218" s="139"/>
      <c r="F218" s="140"/>
    </row>
    <row r="219" spans="1:6" x14ac:dyDescent="0.3">
      <c r="A219" s="137"/>
      <c r="B219" s="145"/>
      <c r="C219" s="139"/>
      <c r="D219" s="139"/>
      <c r="E219" s="139"/>
      <c r="F219" s="160"/>
    </row>
    <row r="220" spans="1:6" x14ac:dyDescent="0.3">
      <c r="A220" s="137"/>
      <c r="B220" s="145"/>
      <c r="C220" s="139"/>
      <c r="D220" s="139"/>
      <c r="E220" s="139"/>
      <c r="F220" s="160"/>
    </row>
    <row r="221" spans="1:6" x14ac:dyDescent="0.3">
      <c r="A221" s="137"/>
      <c r="B221" s="145"/>
      <c r="C221" s="139"/>
      <c r="D221" s="139"/>
      <c r="E221" s="139"/>
      <c r="F221" s="160"/>
    </row>
    <row r="222" spans="1:6" x14ac:dyDescent="0.3">
      <c r="A222" s="137"/>
      <c r="B222" s="145"/>
      <c r="C222" s="139"/>
      <c r="D222" s="139"/>
      <c r="E222" s="139"/>
      <c r="F222" s="140"/>
    </row>
    <row r="223" spans="1:6" x14ac:dyDescent="0.3">
      <c r="A223" s="137"/>
      <c r="B223" s="145"/>
      <c r="C223" s="139"/>
      <c r="D223" s="139"/>
      <c r="E223" s="147"/>
      <c r="F223" s="147"/>
    </row>
    <row r="224" spans="1:6" x14ac:dyDescent="0.3">
      <c r="A224" s="137"/>
      <c r="B224" s="145"/>
      <c r="C224" s="139"/>
      <c r="D224" s="139"/>
      <c r="E224" s="139"/>
      <c r="F224" s="160"/>
    </row>
    <row r="225" spans="1:6" x14ac:dyDescent="0.3">
      <c r="A225" s="137"/>
      <c r="B225" s="138"/>
      <c r="C225" s="139"/>
      <c r="D225" s="139"/>
      <c r="E225" s="139"/>
      <c r="F225" s="160"/>
    </row>
    <row r="226" spans="1:6" x14ac:dyDescent="0.3">
      <c r="A226" s="137"/>
      <c r="B226" s="138"/>
      <c r="C226" s="139"/>
      <c r="D226" s="139"/>
      <c r="E226" s="139"/>
      <c r="F226" s="160"/>
    </row>
    <row r="227" spans="1:6" x14ac:dyDescent="0.3">
      <c r="A227" s="137"/>
      <c r="B227" s="145"/>
      <c r="C227" s="139"/>
      <c r="D227" s="139"/>
      <c r="E227" s="139"/>
      <c r="F227" s="160"/>
    </row>
    <row r="228" spans="1:6" x14ac:dyDescent="0.3">
      <c r="A228" s="137"/>
      <c r="B228" s="145"/>
      <c r="C228" s="139"/>
      <c r="D228" s="139"/>
      <c r="E228" s="139"/>
      <c r="F228" s="160"/>
    </row>
    <row r="229" spans="1:6" x14ac:dyDescent="0.3">
      <c r="A229" s="137"/>
      <c r="B229" s="145"/>
      <c r="C229" s="139"/>
      <c r="D229" s="139"/>
      <c r="E229" s="139"/>
      <c r="F229" s="140"/>
    </row>
    <row r="230" spans="1:6" x14ac:dyDescent="0.3">
      <c r="A230" s="137"/>
      <c r="B230" s="138"/>
      <c r="C230" s="139"/>
      <c r="D230" s="139"/>
      <c r="E230" s="139"/>
      <c r="F230" s="160"/>
    </row>
    <row r="231" spans="1:6" x14ac:dyDescent="0.3">
      <c r="A231" s="137"/>
      <c r="B231" s="138"/>
      <c r="C231" s="139"/>
      <c r="D231" s="139"/>
      <c r="E231" s="139"/>
      <c r="F231" s="140"/>
    </row>
    <row r="232" spans="1:6" x14ac:dyDescent="0.3">
      <c r="A232" s="137"/>
      <c r="B232" s="138"/>
      <c r="C232" s="139"/>
      <c r="D232" s="139"/>
      <c r="E232" s="139"/>
      <c r="F232" s="140"/>
    </row>
    <row r="233" spans="1:6" x14ac:dyDescent="0.3">
      <c r="A233" s="137"/>
      <c r="B233" s="145"/>
      <c r="C233" s="139"/>
      <c r="D233" s="139"/>
      <c r="E233" s="139"/>
      <c r="F233" s="140"/>
    </row>
    <row r="234" spans="1:6" x14ac:dyDescent="0.3">
      <c r="A234" s="137"/>
      <c r="B234" s="138"/>
      <c r="C234" s="139"/>
      <c r="D234" s="139"/>
      <c r="E234" s="139"/>
      <c r="F234" s="140"/>
    </row>
    <row r="235" spans="1:6" x14ac:dyDescent="0.3">
      <c r="A235" s="137"/>
      <c r="B235" s="138"/>
      <c r="C235" s="139"/>
      <c r="D235" s="139"/>
      <c r="E235" s="139"/>
      <c r="F235" s="160"/>
    </row>
    <row r="236" spans="1:6" x14ac:dyDescent="0.3">
      <c r="A236" s="137"/>
      <c r="B236" s="146"/>
      <c r="C236" s="139"/>
      <c r="D236" s="139"/>
      <c r="E236" s="147"/>
      <c r="F236" s="147"/>
    </row>
    <row r="237" spans="1:6" x14ac:dyDescent="0.3">
      <c r="A237" s="137"/>
      <c r="B237" s="146"/>
      <c r="C237" s="139"/>
      <c r="D237" s="139"/>
      <c r="E237" s="139"/>
      <c r="F237" s="140"/>
    </row>
    <row r="238" spans="1:6" x14ac:dyDescent="0.3">
      <c r="A238" s="137"/>
      <c r="B238" s="145"/>
      <c r="C238" s="139"/>
      <c r="D238" s="139"/>
      <c r="E238" s="139"/>
      <c r="F238" s="160"/>
    </row>
    <row r="239" spans="1:6" x14ac:dyDescent="0.3">
      <c r="A239" s="137"/>
      <c r="B239" s="138"/>
      <c r="C239" s="139"/>
      <c r="D239" s="139"/>
      <c r="E239" s="139"/>
      <c r="F239" s="140"/>
    </row>
    <row r="240" spans="1:6" x14ac:dyDescent="0.3">
      <c r="A240" s="137"/>
      <c r="B240" s="138"/>
      <c r="C240" s="139"/>
      <c r="D240" s="139"/>
      <c r="E240" s="139"/>
      <c r="F240" s="140"/>
    </row>
    <row r="241" spans="1:6" x14ac:dyDescent="0.3">
      <c r="A241" s="137"/>
      <c r="B241" s="138"/>
      <c r="C241" s="139"/>
      <c r="D241" s="139"/>
      <c r="E241" s="139"/>
      <c r="F241" s="140"/>
    </row>
    <row r="242" spans="1:6" x14ac:dyDescent="0.3">
      <c r="A242" s="137"/>
      <c r="B242" s="146"/>
      <c r="C242" s="139"/>
      <c r="D242" s="139"/>
      <c r="E242" s="147"/>
      <c r="F242" s="147"/>
    </row>
    <row r="243" spans="1:6" x14ac:dyDescent="0.3">
      <c r="A243" s="137"/>
      <c r="B243" s="145"/>
      <c r="C243" s="139"/>
      <c r="D243" s="139"/>
      <c r="E243" s="139"/>
      <c r="F243" s="140"/>
    </row>
    <row r="244" spans="1:6" x14ac:dyDescent="0.3">
      <c r="A244" s="137"/>
      <c r="B244" s="145"/>
      <c r="C244" s="139"/>
      <c r="D244" s="139"/>
      <c r="E244" s="139"/>
      <c r="F244" s="140"/>
    </row>
    <row r="245" spans="1:6" x14ac:dyDescent="0.3">
      <c r="A245" s="137"/>
      <c r="B245" s="145"/>
      <c r="C245" s="139"/>
      <c r="D245" s="139"/>
      <c r="E245" s="139"/>
      <c r="F245" s="140"/>
    </row>
    <row r="246" spans="1:6" x14ac:dyDescent="0.3">
      <c r="A246" s="137"/>
      <c r="B246" s="145"/>
      <c r="C246" s="139"/>
      <c r="D246" s="139"/>
      <c r="E246" s="139"/>
      <c r="F246" s="160"/>
    </row>
    <row r="247" spans="1:6" x14ac:dyDescent="0.3">
      <c r="A247" s="137"/>
      <c r="B247" s="138"/>
      <c r="C247" s="139"/>
      <c r="D247" s="139"/>
      <c r="E247" s="139"/>
      <c r="F247" s="140"/>
    </row>
    <row r="248" spans="1:6" x14ac:dyDescent="0.3">
      <c r="A248" s="137"/>
      <c r="B248" s="145"/>
      <c r="C248" s="139"/>
      <c r="D248" s="139"/>
      <c r="E248" s="139"/>
      <c r="F248" s="140"/>
    </row>
    <row r="249" spans="1:6" x14ac:dyDescent="0.3">
      <c r="A249" s="137"/>
      <c r="B249" s="145"/>
      <c r="C249" s="139"/>
      <c r="D249" s="139"/>
      <c r="E249" s="139"/>
      <c r="F249" s="140"/>
    </row>
    <row r="250" spans="1:6" x14ac:dyDescent="0.3">
      <c r="A250" s="137"/>
      <c r="B250" s="138"/>
      <c r="C250" s="139"/>
      <c r="D250" s="139"/>
      <c r="E250" s="139"/>
      <c r="F250" s="140"/>
    </row>
    <row r="251" spans="1:6" x14ac:dyDescent="0.3">
      <c r="A251" s="137"/>
      <c r="B251" s="145"/>
      <c r="C251" s="139"/>
      <c r="D251" s="139"/>
      <c r="E251" s="139"/>
      <c r="F251" s="140"/>
    </row>
    <row r="252" spans="1:6" x14ac:dyDescent="0.3">
      <c r="A252" s="137"/>
      <c r="B252" s="145"/>
      <c r="C252" s="139"/>
      <c r="D252" s="139"/>
      <c r="E252" s="139"/>
      <c r="F252" s="140"/>
    </row>
    <row r="253" spans="1:6" x14ac:dyDescent="0.3">
      <c r="A253" s="137"/>
      <c r="B253" s="138"/>
      <c r="C253" s="139"/>
      <c r="D253" s="139"/>
      <c r="E253" s="139"/>
      <c r="F253" s="160"/>
    </row>
    <row r="254" spans="1:6" x14ac:dyDescent="0.3">
      <c r="A254" s="137"/>
      <c r="B254" s="138"/>
      <c r="C254" s="139"/>
      <c r="D254" s="139"/>
      <c r="E254" s="139"/>
      <c r="F254" s="140"/>
    </row>
    <row r="255" spans="1:6" x14ac:dyDescent="0.3">
      <c r="A255" s="137"/>
      <c r="B255" s="138"/>
      <c r="C255" s="139"/>
      <c r="D255" s="139"/>
      <c r="E255" s="139"/>
      <c r="F255" s="140"/>
    </row>
    <row r="256" spans="1:6" x14ac:dyDescent="0.3">
      <c r="A256" s="137"/>
      <c r="B256" s="146"/>
      <c r="C256" s="139"/>
      <c r="D256" s="139"/>
      <c r="E256" s="139"/>
      <c r="F256" s="140"/>
    </row>
    <row r="257" spans="1:6" x14ac:dyDescent="0.3">
      <c r="A257" s="137"/>
      <c r="B257" s="145"/>
      <c r="C257" s="139"/>
      <c r="D257" s="139"/>
      <c r="E257" s="139"/>
      <c r="F257" s="140"/>
    </row>
    <row r="258" spans="1:6" x14ac:dyDescent="0.3">
      <c r="A258" s="137"/>
      <c r="B258" s="145"/>
      <c r="C258" s="139"/>
      <c r="D258" s="139"/>
      <c r="E258" s="139"/>
      <c r="F258" s="140"/>
    </row>
    <row r="259" spans="1:6" x14ac:dyDescent="0.3">
      <c r="A259" s="137"/>
      <c r="B259" s="138"/>
      <c r="C259" s="139"/>
      <c r="D259" s="139"/>
      <c r="E259" s="139"/>
      <c r="F259" s="140"/>
    </row>
    <row r="260" spans="1:6" x14ac:dyDescent="0.3">
      <c r="A260" s="137"/>
      <c r="B260" s="146"/>
      <c r="C260" s="139"/>
      <c r="D260" s="139"/>
      <c r="E260" s="139"/>
      <c r="F260" s="140"/>
    </row>
    <row r="261" spans="1:6" x14ac:dyDescent="0.3">
      <c r="A261" s="137"/>
      <c r="B261" s="138"/>
      <c r="C261" s="139"/>
      <c r="D261" s="139"/>
      <c r="E261" s="139"/>
      <c r="F261" s="140"/>
    </row>
    <row r="262" spans="1:6" x14ac:dyDescent="0.3">
      <c r="A262" s="137"/>
      <c r="B262" s="138"/>
      <c r="C262" s="139"/>
      <c r="D262" s="139"/>
      <c r="E262" s="139"/>
      <c r="F262" s="140"/>
    </row>
    <row r="263" spans="1:6" x14ac:dyDescent="0.3">
      <c r="A263" s="137"/>
      <c r="B263" s="138"/>
      <c r="C263" s="139"/>
      <c r="D263" s="139"/>
      <c r="E263" s="139"/>
      <c r="F263" s="140"/>
    </row>
    <row r="264" spans="1:6" x14ac:dyDescent="0.3">
      <c r="A264" s="137"/>
      <c r="B264" s="138"/>
      <c r="C264" s="139"/>
      <c r="D264" s="139"/>
      <c r="E264" s="139"/>
      <c r="F264" s="140"/>
    </row>
    <row r="265" spans="1:6" x14ac:dyDescent="0.3">
      <c r="A265" s="137"/>
      <c r="B265" s="145"/>
      <c r="C265" s="139"/>
      <c r="D265" s="139"/>
      <c r="E265" s="139"/>
      <c r="F265" s="140"/>
    </row>
    <row r="266" spans="1:6" x14ac:dyDescent="0.3">
      <c r="A266" s="137"/>
      <c r="B266" s="145"/>
      <c r="C266" s="139"/>
      <c r="D266" s="139"/>
      <c r="E266" s="139"/>
      <c r="F266" s="140"/>
    </row>
    <row r="267" spans="1:6" x14ac:dyDescent="0.3">
      <c r="A267" s="137"/>
      <c r="B267" s="145"/>
      <c r="C267" s="139"/>
      <c r="D267" s="139"/>
      <c r="E267" s="147"/>
      <c r="F267" s="147"/>
    </row>
    <row r="268" spans="1:6" x14ac:dyDescent="0.3">
      <c r="A268" s="137"/>
      <c r="B268" s="138"/>
      <c r="C268" s="139"/>
      <c r="D268" s="139"/>
      <c r="E268" s="139"/>
      <c r="F268" s="140"/>
    </row>
    <row r="269" spans="1:6" x14ac:dyDescent="0.3">
      <c r="A269" s="137"/>
      <c r="B269" s="138"/>
      <c r="C269" s="139"/>
      <c r="D269" s="139"/>
      <c r="E269" s="139"/>
      <c r="F269" s="140"/>
    </row>
    <row r="270" spans="1:6" x14ac:dyDescent="0.3">
      <c r="A270" s="137"/>
      <c r="B270" s="138"/>
      <c r="C270" s="139"/>
      <c r="D270" s="139"/>
      <c r="E270" s="139"/>
      <c r="F270" s="140"/>
    </row>
    <row r="271" spans="1:6" x14ac:dyDescent="0.3">
      <c r="A271" s="137"/>
      <c r="B271" s="138"/>
      <c r="C271" s="139"/>
      <c r="D271" s="139"/>
      <c r="E271" s="139"/>
      <c r="F271" s="140"/>
    </row>
    <row r="272" spans="1:6" x14ac:dyDescent="0.3">
      <c r="A272" s="137"/>
      <c r="B272" s="138"/>
      <c r="C272" s="139"/>
      <c r="D272" s="139"/>
      <c r="E272" s="139"/>
      <c r="F272" s="140"/>
    </row>
    <row r="273" spans="1:6" x14ac:dyDescent="0.3">
      <c r="A273" s="137"/>
      <c r="B273" s="138"/>
      <c r="C273" s="139"/>
      <c r="D273" s="139"/>
      <c r="E273" s="139"/>
      <c r="F273" s="140"/>
    </row>
    <row r="274" spans="1:6" x14ac:dyDescent="0.3">
      <c r="A274" s="137"/>
      <c r="B274" s="138"/>
      <c r="C274" s="139"/>
      <c r="D274" s="139"/>
      <c r="E274" s="139"/>
      <c r="F274" s="140"/>
    </row>
    <row r="275" spans="1:6" x14ac:dyDescent="0.3">
      <c r="A275" s="137"/>
      <c r="B275" s="138"/>
      <c r="C275" s="139"/>
      <c r="D275" s="139"/>
      <c r="E275" s="139"/>
      <c r="F275" s="140"/>
    </row>
    <row r="276" spans="1:6" x14ac:dyDescent="0.3">
      <c r="A276" s="137"/>
      <c r="B276" s="138"/>
      <c r="C276" s="139"/>
      <c r="D276" s="139"/>
      <c r="E276" s="139"/>
      <c r="F276" s="140"/>
    </row>
    <row r="277" spans="1:6" x14ac:dyDescent="0.3">
      <c r="A277" s="137"/>
      <c r="B277" s="138"/>
      <c r="C277" s="139"/>
      <c r="D277" s="139"/>
      <c r="E277" s="139"/>
      <c r="F277" s="140"/>
    </row>
    <row r="278" spans="1:6" x14ac:dyDescent="0.3">
      <c r="A278" s="137"/>
      <c r="B278" s="138"/>
      <c r="C278" s="139"/>
      <c r="D278" s="139"/>
      <c r="E278" s="139"/>
      <c r="F278" s="140"/>
    </row>
    <row r="279" spans="1:6" x14ac:dyDescent="0.3">
      <c r="A279" s="137"/>
      <c r="B279" s="146"/>
      <c r="C279" s="139"/>
      <c r="D279" s="139"/>
      <c r="E279" s="139"/>
      <c r="F279" s="140"/>
    </row>
    <row r="280" spans="1:6" x14ac:dyDescent="0.3">
      <c r="A280" s="137"/>
      <c r="B280" s="145"/>
      <c r="C280" s="139"/>
      <c r="D280" s="139"/>
      <c r="E280" s="139"/>
      <c r="F280" s="140"/>
    </row>
    <row r="281" spans="1:6" x14ac:dyDescent="0.3">
      <c r="A281" s="137"/>
      <c r="B281" s="145"/>
      <c r="C281" s="139"/>
      <c r="D281" s="139"/>
      <c r="E281" s="139"/>
      <c r="F281" s="140"/>
    </row>
    <row r="282" spans="1:6" x14ac:dyDescent="0.3">
      <c r="A282" s="137"/>
      <c r="B282" s="145"/>
      <c r="C282" s="139"/>
      <c r="D282" s="139"/>
      <c r="E282" s="139"/>
      <c r="F282" s="140"/>
    </row>
    <row r="283" spans="1:6" x14ac:dyDescent="0.3">
      <c r="A283" s="137"/>
      <c r="B283" s="145"/>
      <c r="C283" s="139"/>
      <c r="D283" s="139"/>
      <c r="E283" s="139"/>
      <c r="F283" s="140"/>
    </row>
    <row r="284" spans="1:6" x14ac:dyDescent="0.3">
      <c r="A284" s="137"/>
      <c r="B284" s="145"/>
      <c r="C284" s="139"/>
      <c r="D284" s="139"/>
      <c r="E284" s="139"/>
      <c r="F284" s="140"/>
    </row>
    <row r="285" spans="1:6" x14ac:dyDescent="0.3">
      <c r="A285" s="137"/>
      <c r="B285" s="146"/>
      <c r="C285" s="139"/>
      <c r="D285" s="139"/>
      <c r="E285" s="147"/>
      <c r="F285" s="147"/>
    </row>
    <row r="286" spans="1:6" x14ac:dyDescent="0.3">
      <c r="A286" s="137"/>
      <c r="B286" s="146"/>
      <c r="C286" s="139"/>
      <c r="D286" s="139"/>
      <c r="E286" s="147"/>
      <c r="F286" s="147"/>
    </row>
    <row r="287" spans="1:6" x14ac:dyDescent="0.3">
      <c r="A287" s="137"/>
      <c r="B287" s="145"/>
      <c r="C287" s="139"/>
      <c r="D287" s="139"/>
      <c r="E287" s="139"/>
      <c r="F287" s="140"/>
    </row>
    <row r="288" spans="1:6" x14ac:dyDescent="0.3">
      <c r="A288" s="137"/>
      <c r="B288" s="146"/>
      <c r="C288" s="139"/>
      <c r="D288" s="139"/>
      <c r="E288" s="147"/>
      <c r="F288" s="147"/>
    </row>
    <row r="289" spans="1:6" x14ac:dyDescent="0.3">
      <c r="A289" s="137"/>
      <c r="B289" s="145"/>
      <c r="C289" s="139"/>
      <c r="D289" s="139"/>
      <c r="E289" s="139"/>
      <c r="F289" s="140"/>
    </row>
    <row r="290" spans="1:6" x14ac:dyDescent="0.3">
      <c r="A290" s="137"/>
      <c r="B290" s="145"/>
      <c r="C290" s="139"/>
      <c r="D290" s="139"/>
      <c r="E290" s="139"/>
      <c r="F290" s="140"/>
    </row>
    <row r="291" spans="1:6" x14ac:dyDescent="0.3">
      <c r="A291" s="137"/>
      <c r="B291" s="145"/>
      <c r="C291" s="139"/>
      <c r="D291" s="139"/>
      <c r="E291" s="139"/>
      <c r="F291" s="140"/>
    </row>
    <row r="292" spans="1:6" x14ac:dyDescent="0.3">
      <c r="A292" s="137"/>
      <c r="B292" s="145"/>
      <c r="C292" s="139"/>
      <c r="D292" s="139"/>
      <c r="E292" s="139"/>
      <c r="F292" s="140"/>
    </row>
    <row r="293" spans="1:6" x14ac:dyDescent="0.3">
      <c r="A293" s="137"/>
      <c r="B293" s="145"/>
      <c r="C293" s="139"/>
      <c r="D293" s="139"/>
      <c r="E293" s="139"/>
      <c r="F293" s="140"/>
    </row>
    <row r="294" spans="1:6" x14ac:dyDescent="0.3">
      <c r="A294" s="137"/>
      <c r="B294" s="138"/>
      <c r="C294" s="139"/>
      <c r="D294" s="139"/>
      <c r="E294" s="139"/>
      <c r="F294" s="140"/>
    </row>
    <row r="295" spans="1:6" x14ac:dyDescent="0.3">
      <c r="A295" s="137"/>
      <c r="B295" s="138"/>
      <c r="C295" s="139"/>
      <c r="D295" s="139"/>
      <c r="E295" s="139"/>
      <c r="F295" s="140"/>
    </row>
    <row r="296" spans="1:6" x14ac:dyDescent="0.3">
      <c r="A296" s="137"/>
      <c r="B296" s="138"/>
      <c r="C296" s="139"/>
      <c r="D296" s="139"/>
      <c r="E296" s="139"/>
      <c r="F296" s="140"/>
    </row>
    <row r="297" spans="1:6" x14ac:dyDescent="0.3">
      <c r="A297" s="137"/>
      <c r="B297" s="140"/>
      <c r="C297" s="139"/>
      <c r="D297" s="139"/>
      <c r="E297" s="147"/>
      <c r="F297" s="148"/>
    </row>
    <row r="298" spans="1:6" x14ac:dyDescent="0.3">
      <c r="A298" s="137"/>
      <c r="B298" s="138"/>
      <c r="C298" s="139"/>
      <c r="D298" s="139"/>
      <c r="E298" s="147"/>
      <c r="F298" s="148"/>
    </row>
    <row r="299" spans="1:6" x14ac:dyDescent="0.3">
      <c r="A299" s="137"/>
      <c r="B299" s="138"/>
      <c r="C299" s="139"/>
      <c r="D299" s="139"/>
      <c r="E299" s="147"/>
      <c r="F299" s="148"/>
    </row>
    <row r="300" spans="1:6" x14ac:dyDescent="0.3">
      <c r="A300" s="137"/>
      <c r="B300" s="138"/>
      <c r="C300" s="139"/>
      <c r="D300" s="139"/>
      <c r="E300" s="150"/>
      <c r="F300" s="140"/>
    </row>
    <row r="301" spans="1:6" x14ac:dyDescent="0.3">
      <c r="A301" s="137"/>
      <c r="B301" s="138"/>
      <c r="C301" s="139"/>
      <c r="D301" s="139"/>
      <c r="E301" s="147"/>
      <c r="F301" s="148"/>
    </row>
    <row r="302" spans="1:6" x14ac:dyDescent="0.3">
      <c r="A302" s="137"/>
      <c r="B302" s="138"/>
      <c r="C302" s="139"/>
      <c r="D302" s="139"/>
      <c r="E302" s="139"/>
      <c r="F302" s="140"/>
    </row>
    <row r="303" spans="1:6" x14ac:dyDescent="0.3">
      <c r="A303" s="137"/>
      <c r="B303" s="138"/>
      <c r="C303" s="139"/>
      <c r="D303" s="139"/>
      <c r="E303" s="139"/>
      <c r="F303" s="140"/>
    </row>
    <row r="304" spans="1:6" x14ac:dyDescent="0.3">
      <c r="A304" s="137"/>
      <c r="B304" s="138"/>
      <c r="C304" s="139"/>
      <c r="D304" s="139"/>
      <c r="E304" s="139"/>
      <c r="F304" s="140"/>
    </row>
    <row r="305" spans="1:6" x14ac:dyDescent="0.3">
      <c r="A305" s="137"/>
      <c r="B305" s="140"/>
      <c r="C305" s="139"/>
      <c r="D305" s="139"/>
      <c r="E305" s="139"/>
      <c r="F305" s="140"/>
    </row>
    <row r="306" spans="1:6" x14ac:dyDescent="0.3">
      <c r="A306" s="137"/>
      <c r="B306" s="140"/>
      <c r="C306" s="139"/>
      <c r="D306" s="139"/>
      <c r="E306" s="147"/>
      <c r="F306" s="148"/>
    </row>
    <row r="307" spans="1:6" x14ac:dyDescent="0.3">
      <c r="A307" s="137"/>
      <c r="B307" s="138"/>
      <c r="C307" s="139"/>
      <c r="D307" s="139"/>
      <c r="E307" s="139"/>
      <c r="F307" s="140"/>
    </row>
    <row r="308" spans="1:6" x14ac:dyDescent="0.3">
      <c r="A308" s="137"/>
      <c r="B308" s="140"/>
      <c r="C308" s="139"/>
      <c r="D308" s="139"/>
      <c r="E308" s="147"/>
      <c r="F308" s="148"/>
    </row>
    <row r="309" spans="1:6" x14ac:dyDescent="0.3">
      <c r="A309" s="137"/>
      <c r="B309" s="140"/>
      <c r="C309" s="139"/>
      <c r="D309" s="139"/>
      <c r="E309" s="139"/>
      <c r="F309" s="140"/>
    </row>
    <row r="310" spans="1:6" x14ac:dyDescent="0.3">
      <c r="A310" s="137"/>
      <c r="B310" s="140"/>
      <c r="C310" s="139"/>
      <c r="D310" s="139"/>
      <c r="E310" s="147"/>
      <c r="F310" s="148"/>
    </row>
    <row r="311" spans="1:6" x14ac:dyDescent="0.3">
      <c r="A311" s="137"/>
      <c r="B311" s="140"/>
      <c r="C311" s="139"/>
      <c r="D311" s="139"/>
      <c r="E311" s="139"/>
      <c r="F311" s="140"/>
    </row>
    <row r="312" spans="1:6" x14ac:dyDescent="0.3">
      <c r="A312" s="137"/>
      <c r="B312" s="140"/>
      <c r="C312" s="139"/>
      <c r="D312" s="139"/>
      <c r="E312" s="147"/>
      <c r="F312" s="148"/>
    </row>
    <row r="313" spans="1:6" x14ac:dyDescent="0.3">
      <c r="A313" s="137"/>
      <c r="B313" s="140"/>
      <c r="C313" s="139"/>
      <c r="D313" s="139"/>
      <c r="E313" s="139"/>
      <c r="F313" s="140"/>
    </row>
    <row r="314" spans="1:6" x14ac:dyDescent="0.3">
      <c r="A314" s="137"/>
      <c r="B314" s="140"/>
      <c r="C314" s="139"/>
      <c r="D314" s="139"/>
      <c r="E314" s="147"/>
      <c r="F314" s="147"/>
    </row>
    <row r="315" spans="1:6" x14ac:dyDescent="0.3">
      <c r="A315" s="137"/>
      <c r="B315" s="140"/>
      <c r="C315" s="139"/>
      <c r="D315" s="139"/>
      <c r="E315" s="147"/>
      <c r="F315" s="148"/>
    </row>
    <row r="316" spans="1:6" x14ac:dyDescent="0.3">
      <c r="A316" s="137"/>
      <c r="B316" s="138"/>
      <c r="C316" s="139"/>
      <c r="D316" s="139"/>
      <c r="E316" s="139"/>
      <c r="F316" s="140"/>
    </row>
    <row r="317" spans="1:6" x14ac:dyDescent="0.3">
      <c r="A317" s="137"/>
      <c r="B317" s="138"/>
      <c r="C317" s="139"/>
      <c r="D317" s="139"/>
      <c r="E317" s="139"/>
      <c r="F317" s="140"/>
    </row>
    <row r="318" spans="1:6" x14ac:dyDescent="0.3">
      <c r="A318" s="137"/>
      <c r="B318" s="138"/>
      <c r="C318" s="139"/>
      <c r="D318" s="139"/>
      <c r="E318" s="139"/>
      <c r="F318" s="140"/>
    </row>
    <row r="319" spans="1:6" x14ac:dyDescent="0.3">
      <c r="A319" s="137"/>
      <c r="B319" s="138"/>
      <c r="C319" s="139"/>
      <c r="D319" s="139"/>
      <c r="E319" s="139"/>
      <c r="F319" s="140"/>
    </row>
    <row r="320" spans="1:6" x14ac:dyDescent="0.3">
      <c r="A320" s="137"/>
      <c r="B320" s="138"/>
      <c r="C320" s="139"/>
      <c r="D320" s="139"/>
      <c r="E320" s="139"/>
      <c r="F320" s="140"/>
    </row>
    <row r="321" spans="1:6" x14ac:dyDescent="0.3">
      <c r="A321" s="137"/>
      <c r="B321" s="138"/>
      <c r="C321" s="139"/>
      <c r="D321" s="139"/>
      <c r="E321" s="139"/>
      <c r="F321" s="140"/>
    </row>
    <row r="322" spans="1:6" x14ac:dyDescent="0.3">
      <c r="A322" s="137"/>
      <c r="B322" s="138"/>
      <c r="C322" s="139"/>
      <c r="D322" s="139"/>
      <c r="E322" s="139"/>
      <c r="F322" s="140"/>
    </row>
    <row r="323" spans="1:6" x14ac:dyDescent="0.3">
      <c r="A323" s="137"/>
      <c r="B323" s="138"/>
      <c r="C323" s="139"/>
      <c r="D323" s="139"/>
      <c r="E323" s="139"/>
      <c r="F323" s="140"/>
    </row>
    <row r="324" spans="1:6" x14ac:dyDescent="0.3">
      <c r="A324" s="137"/>
      <c r="B324" s="138"/>
      <c r="C324" s="139"/>
      <c r="D324" s="139"/>
      <c r="E324" s="139"/>
      <c r="F324" s="140"/>
    </row>
    <row r="325" spans="1:6" x14ac:dyDescent="0.3">
      <c r="A325" s="137"/>
      <c r="B325" s="138"/>
      <c r="C325" s="139"/>
      <c r="D325" s="139"/>
      <c r="E325" s="139"/>
      <c r="F325" s="140"/>
    </row>
    <row r="326" spans="1:6" x14ac:dyDescent="0.3">
      <c r="A326" s="137"/>
      <c r="B326" s="138"/>
      <c r="C326" s="139"/>
      <c r="D326" s="139"/>
      <c r="E326" s="139"/>
      <c r="F326" s="140"/>
    </row>
    <row r="327" spans="1:6" x14ac:dyDescent="0.3">
      <c r="A327" s="137"/>
      <c r="B327" s="138"/>
      <c r="C327" s="139"/>
      <c r="D327" s="139"/>
      <c r="E327" s="139"/>
      <c r="F327" s="140"/>
    </row>
    <row r="328" spans="1:6" x14ac:dyDescent="0.3">
      <c r="A328" s="137"/>
      <c r="B328" s="138"/>
      <c r="C328" s="139"/>
      <c r="D328" s="139"/>
      <c r="E328" s="139"/>
      <c r="F328" s="140"/>
    </row>
    <row r="329" spans="1:6" x14ac:dyDescent="0.3">
      <c r="A329" s="137"/>
      <c r="B329" s="138"/>
      <c r="C329" s="139"/>
      <c r="D329" s="139"/>
      <c r="E329" s="139"/>
      <c r="F329" s="140"/>
    </row>
    <row r="330" spans="1:6" x14ac:dyDescent="0.3">
      <c r="A330" s="137"/>
      <c r="B330" s="138"/>
      <c r="C330" s="139"/>
      <c r="D330" s="139"/>
      <c r="E330" s="139"/>
      <c r="F330" s="140"/>
    </row>
    <row r="331" spans="1:6" x14ac:dyDescent="0.3">
      <c r="A331" s="137"/>
      <c r="B331" s="138"/>
      <c r="C331" s="139"/>
      <c r="D331" s="139"/>
      <c r="E331" s="139"/>
      <c r="F331" s="140"/>
    </row>
    <row r="332" spans="1:6" x14ac:dyDescent="0.3">
      <c r="A332" s="137"/>
      <c r="B332" s="138"/>
      <c r="C332" s="139"/>
      <c r="D332" s="139"/>
      <c r="E332" s="139"/>
      <c r="F332" s="140"/>
    </row>
    <row r="333" spans="1:6" x14ac:dyDescent="0.3">
      <c r="A333" s="137"/>
      <c r="B333" s="138"/>
      <c r="C333" s="139"/>
      <c r="D333" s="139"/>
      <c r="E333" s="139"/>
      <c r="F333" s="140"/>
    </row>
    <row r="334" spans="1:6" x14ac:dyDescent="0.3">
      <c r="A334" s="137"/>
      <c r="B334" s="138"/>
      <c r="C334" s="139"/>
      <c r="D334" s="139"/>
      <c r="E334" s="139"/>
      <c r="F334" s="140"/>
    </row>
    <row r="335" spans="1:6" x14ac:dyDescent="0.3">
      <c r="A335" s="137"/>
      <c r="B335" s="138"/>
      <c r="C335" s="139"/>
      <c r="D335" s="139"/>
      <c r="E335" s="139"/>
      <c r="F335" s="140"/>
    </row>
    <row r="336" spans="1:6" x14ac:dyDescent="0.3">
      <c r="A336" s="137"/>
      <c r="B336" s="138"/>
      <c r="C336" s="139"/>
      <c r="D336" s="139"/>
      <c r="E336" s="139"/>
      <c r="F336" s="140"/>
    </row>
    <row r="337" spans="1:6" x14ac:dyDescent="0.3">
      <c r="A337" s="137"/>
      <c r="B337" s="138"/>
      <c r="C337" s="139"/>
      <c r="D337" s="139"/>
      <c r="E337" s="139"/>
      <c r="F337" s="140"/>
    </row>
    <row r="338" spans="1:6" x14ac:dyDescent="0.3">
      <c r="A338" s="137"/>
      <c r="B338" s="138"/>
      <c r="C338" s="139"/>
      <c r="D338" s="139"/>
      <c r="E338" s="139"/>
      <c r="F338" s="140"/>
    </row>
    <row r="339" spans="1:6" x14ac:dyDescent="0.3">
      <c r="A339" s="137"/>
      <c r="B339" s="138"/>
      <c r="C339" s="139"/>
      <c r="D339" s="139"/>
      <c r="E339" s="139"/>
      <c r="F339" s="140"/>
    </row>
    <row r="340" spans="1:6" x14ac:dyDescent="0.3">
      <c r="A340" s="137"/>
      <c r="B340" s="138"/>
      <c r="C340" s="139"/>
      <c r="D340" s="139"/>
      <c r="E340" s="139"/>
      <c r="F340" s="140"/>
    </row>
    <row r="341" spans="1:6" x14ac:dyDescent="0.3">
      <c r="A341" s="137"/>
      <c r="B341" s="138"/>
      <c r="C341" s="139"/>
      <c r="D341" s="139"/>
      <c r="E341" s="139"/>
      <c r="F341" s="140"/>
    </row>
    <row r="342" spans="1:6" x14ac:dyDescent="0.3">
      <c r="A342" s="137"/>
      <c r="B342" s="138"/>
      <c r="C342" s="139"/>
      <c r="D342" s="139"/>
      <c r="E342" s="139"/>
      <c r="F342" s="140"/>
    </row>
    <row r="343" spans="1:6" x14ac:dyDescent="0.3">
      <c r="A343" s="137"/>
      <c r="B343" s="138"/>
      <c r="C343" s="139"/>
      <c r="D343" s="139"/>
      <c r="E343" s="139"/>
      <c r="F343" s="140"/>
    </row>
    <row r="344" spans="1:6" x14ac:dyDescent="0.3">
      <c r="A344" s="137"/>
      <c r="B344" s="138"/>
      <c r="C344" s="139"/>
      <c r="D344" s="139"/>
      <c r="E344" s="139"/>
      <c r="F344" s="140"/>
    </row>
    <row r="345" spans="1:6" x14ac:dyDescent="0.3">
      <c r="A345" s="137"/>
      <c r="B345" s="138"/>
      <c r="C345" s="139"/>
      <c r="D345" s="139"/>
      <c r="E345" s="139"/>
      <c r="F345" s="140"/>
    </row>
    <row r="346" spans="1:6" x14ac:dyDescent="0.3">
      <c r="A346" s="137"/>
      <c r="B346" s="138"/>
      <c r="C346" s="139"/>
      <c r="D346" s="139"/>
      <c r="E346" s="139"/>
      <c r="F346" s="140"/>
    </row>
    <row r="347" spans="1:6" x14ac:dyDescent="0.3">
      <c r="A347" s="137"/>
      <c r="B347" s="138"/>
      <c r="C347" s="139"/>
      <c r="D347" s="139"/>
      <c r="E347" s="139"/>
      <c r="F347" s="140"/>
    </row>
    <row r="348" spans="1:6" x14ac:dyDescent="0.3">
      <c r="A348" s="137"/>
      <c r="B348" s="138"/>
      <c r="C348" s="139"/>
      <c r="D348" s="139"/>
      <c r="E348" s="139"/>
      <c r="F348" s="140"/>
    </row>
    <row r="349" spans="1:6" x14ac:dyDescent="0.3">
      <c r="A349" s="137"/>
      <c r="B349" s="138"/>
      <c r="C349" s="139"/>
      <c r="D349" s="139"/>
      <c r="E349" s="139"/>
      <c r="F349" s="140"/>
    </row>
    <row r="350" spans="1:6" x14ac:dyDescent="0.3">
      <c r="A350" s="137"/>
      <c r="B350" s="138"/>
      <c r="C350" s="139"/>
      <c r="D350" s="139"/>
      <c r="E350" s="139"/>
      <c r="F350" s="140"/>
    </row>
    <row r="351" spans="1:6" x14ac:dyDescent="0.3">
      <c r="A351" s="137"/>
      <c r="B351" s="140"/>
      <c r="C351" s="139"/>
      <c r="D351" s="139"/>
      <c r="E351" s="147"/>
      <c r="F351" s="147"/>
    </row>
    <row r="352" spans="1:6" x14ac:dyDescent="0.3">
      <c r="A352" s="137"/>
      <c r="B352" s="140"/>
      <c r="C352" s="139"/>
      <c r="D352" s="139"/>
      <c r="E352" s="147"/>
      <c r="F352" s="147"/>
    </row>
    <row r="353" spans="1:6" x14ac:dyDescent="0.3">
      <c r="A353" s="137"/>
      <c r="B353" s="140"/>
      <c r="C353" s="139"/>
      <c r="D353" s="139"/>
      <c r="E353" s="139"/>
      <c r="F353" s="140"/>
    </row>
    <row r="354" spans="1:6" x14ac:dyDescent="0.3">
      <c r="A354" s="137"/>
      <c r="B354" s="140"/>
      <c r="C354" s="139"/>
      <c r="D354" s="139"/>
      <c r="E354" s="139"/>
      <c r="F354" s="140"/>
    </row>
    <row r="355" spans="1:6" x14ac:dyDescent="0.3">
      <c r="A355" s="137"/>
      <c r="B355" s="140"/>
      <c r="C355" s="139"/>
      <c r="D355" s="139"/>
      <c r="E355" s="139"/>
      <c r="F355" s="140"/>
    </row>
    <row r="356" spans="1:6" x14ac:dyDescent="0.3">
      <c r="A356" s="137"/>
      <c r="B356" s="140"/>
      <c r="C356" s="139"/>
      <c r="D356" s="139"/>
      <c r="E356" s="147"/>
      <c r="F356" s="147"/>
    </row>
    <row r="357" spans="1:6" x14ac:dyDescent="0.3">
      <c r="A357" s="137"/>
      <c r="B357" s="140"/>
      <c r="C357" s="139"/>
      <c r="D357" s="139"/>
      <c r="E357" s="139"/>
      <c r="F357" s="161"/>
    </row>
    <row r="358" spans="1:6" x14ac:dyDescent="0.3">
      <c r="A358" s="137"/>
      <c r="B358" s="140"/>
      <c r="C358" s="139"/>
      <c r="D358" s="139"/>
      <c r="E358" s="139"/>
      <c r="F358" s="140"/>
    </row>
    <row r="359" spans="1:6" x14ac:dyDescent="0.3">
      <c r="A359" s="137"/>
      <c r="B359" s="140"/>
      <c r="C359" s="139"/>
      <c r="D359" s="139"/>
      <c r="E359" s="139"/>
      <c r="F359" s="140"/>
    </row>
    <row r="360" spans="1:6" x14ac:dyDescent="0.3">
      <c r="A360" s="137"/>
      <c r="B360" s="138"/>
      <c r="C360" s="139"/>
      <c r="D360" s="139"/>
      <c r="E360" s="139"/>
      <c r="F360" s="140"/>
    </row>
    <row r="361" spans="1:6" x14ac:dyDescent="0.3">
      <c r="A361" s="137"/>
      <c r="B361" s="140"/>
      <c r="C361" s="139"/>
      <c r="D361" s="139"/>
      <c r="E361" s="147"/>
      <c r="F361" s="147"/>
    </row>
    <row r="362" spans="1:6" x14ac:dyDescent="0.3">
      <c r="A362" s="137"/>
      <c r="B362" s="138"/>
      <c r="C362" s="139"/>
      <c r="D362" s="139"/>
      <c r="E362" s="139"/>
      <c r="F362" s="140"/>
    </row>
    <row r="363" spans="1:6" x14ac:dyDescent="0.3">
      <c r="A363" s="137"/>
      <c r="B363" s="140"/>
      <c r="C363" s="139"/>
      <c r="D363" s="139"/>
      <c r="E363" s="139"/>
      <c r="F363" s="140"/>
    </row>
    <row r="364" spans="1:6" x14ac:dyDescent="0.3">
      <c r="A364" s="137"/>
      <c r="B364" s="140"/>
      <c r="C364" s="139"/>
      <c r="D364" s="139"/>
      <c r="E364" s="147"/>
      <c r="F364" s="148"/>
    </row>
    <row r="365" spans="1:6" x14ac:dyDescent="0.3">
      <c r="A365" s="137"/>
      <c r="B365" s="140"/>
      <c r="C365" s="139"/>
      <c r="D365" s="139"/>
      <c r="E365" s="147"/>
      <c r="F365" s="147"/>
    </row>
    <row r="366" spans="1:6" x14ac:dyDescent="0.3">
      <c r="A366" s="137"/>
      <c r="B366" s="138"/>
      <c r="C366" s="139"/>
      <c r="D366" s="139"/>
      <c r="E366" s="139"/>
      <c r="F366" s="140"/>
    </row>
    <row r="367" spans="1:6" x14ac:dyDescent="0.3">
      <c r="A367" s="137"/>
      <c r="B367" s="138"/>
      <c r="C367" s="139"/>
      <c r="D367" s="139"/>
      <c r="E367" s="139"/>
      <c r="F367" s="140"/>
    </row>
    <row r="368" spans="1:6" x14ac:dyDescent="0.3">
      <c r="A368" s="137"/>
      <c r="B368" s="138"/>
      <c r="C368" s="139"/>
      <c r="D368" s="139"/>
      <c r="E368" s="139"/>
      <c r="F368" s="140"/>
    </row>
    <row r="369" spans="1:6" x14ac:dyDescent="0.3">
      <c r="A369" s="137"/>
      <c r="B369" s="138"/>
      <c r="C369" s="139"/>
      <c r="D369" s="139"/>
      <c r="E369" s="139"/>
      <c r="F369" s="140"/>
    </row>
    <row r="370" spans="1:6" x14ac:dyDescent="0.3">
      <c r="A370" s="137"/>
      <c r="B370" s="138"/>
      <c r="C370" s="139"/>
      <c r="D370" s="139"/>
      <c r="E370" s="139"/>
      <c r="F370" s="140"/>
    </row>
    <row r="371" spans="1:6" x14ac:dyDescent="0.3">
      <c r="A371" s="137"/>
      <c r="B371" s="138"/>
      <c r="C371" s="139"/>
      <c r="D371" s="139"/>
      <c r="E371" s="139"/>
      <c r="F371" s="142"/>
    </row>
    <row r="372" spans="1:6" x14ac:dyDescent="0.3">
      <c r="A372" s="137"/>
      <c r="B372" s="138"/>
      <c r="C372" s="139"/>
      <c r="D372" s="139"/>
      <c r="E372" s="139"/>
      <c r="F372" s="140"/>
    </row>
    <row r="373" spans="1:6" x14ac:dyDescent="0.3">
      <c r="A373" s="137"/>
      <c r="B373" s="138"/>
      <c r="C373" s="139"/>
      <c r="D373" s="139"/>
      <c r="E373" s="139"/>
      <c r="F373" s="140"/>
    </row>
    <row r="374" spans="1:6" x14ac:dyDescent="0.3">
      <c r="A374" s="137"/>
      <c r="B374" s="138"/>
      <c r="C374" s="139"/>
      <c r="D374" s="139"/>
      <c r="E374" s="139"/>
      <c r="F374" s="140"/>
    </row>
    <row r="375" spans="1:6" x14ac:dyDescent="0.3">
      <c r="A375" s="137"/>
      <c r="B375" s="138"/>
      <c r="C375" s="139"/>
      <c r="D375" s="139"/>
      <c r="E375" s="139"/>
      <c r="F375" s="140"/>
    </row>
    <row r="376" spans="1:6" x14ac:dyDescent="0.3">
      <c r="A376" s="137"/>
      <c r="B376" s="138"/>
      <c r="C376" s="139"/>
      <c r="D376" s="139"/>
      <c r="E376" s="139"/>
      <c r="F376" s="140"/>
    </row>
    <row r="377" spans="1:6" x14ac:dyDescent="0.3">
      <c r="A377" s="137"/>
      <c r="B377" s="138"/>
      <c r="C377" s="139"/>
      <c r="D377" s="139"/>
      <c r="E377" s="139"/>
      <c r="F377" s="140"/>
    </row>
    <row r="378" spans="1:6" x14ac:dyDescent="0.3">
      <c r="A378" s="137"/>
      <c r="B378" s="138"/>
      <c r="C378" s="139"/>
      <c r="D378" s="139"/>
      <c r="E378" s="150"/>
      <c r="F378" s="140"/>
    </row>
    <row r="379" spans="1:6" x14ac:dyDescent="0.3">
      <c r="A379" s="137"/>
      <c r="B379" s="138"/>
      <c r="C379" s="139"/>
      <c r="D379" s="139"/>
      <c r="E379" s="139"/>
      <c r="F379" s="140"/>
    </row>
    <row r="380" spans="1:6" x14ac:dyDescent="0.3">
      <c r="A380" s="137"/>
      <c r="B380" s="138"/>
      <c r="C380" s="139"/>
      <c r="D380" s="139"/>
      <c r="E380" s="139"/>
      <c r="F380" s="140"/>
    </row>
    <row r="381" spans="1:6" x14ac:dyDescent="0.3">
      <c r="A381" s="137"/>
      <c r="B381" s="138"/>
      <c r="C381" s="139"/>
      <c r="D381" s="139"/>
      <c r="E381" s="139"/>
      <c r="F381" s="140"/>
    </row>
    <row r="382" spans="1:6" x14ac:dyDescent="0.3">
      <c r="A382" s="137"/>
      <c r="B382" s="138"/>
      <c r="C382" s="139"/>
      <c r="D382" s="139"/>
      <c r="E382" s="139"/>
      <c r="F382" s="140"/>
    </row>
    <row r="383" spans="1:6" x14ac:dyDescent="0.3">
      <c r="A383" s="137"/>
      <c r="B383" s="138"/>
      <c r="C383" s="139"/>
      <c r="D383" s="139"/>
      <c r="E383" s="139"/>
      <c r="F383" s="140"/>
    </row>
    <row r="384" spans="1:6" x14ac:dyDescent="0.3">
      <c r="A384" s="137"/>
      <c r="B384" s="138"/>
      <c r="C384" s="139"/>
      <c r="D384" s="139"/>
      <c r="E384" s="139"/>
      <c r="F384" s="140"/>
    </row>
    <row r="385" spans="1:6" x14ac:dyDescent="0.3">
      <c r="A385" s="137"/>
      <c r="B385" s="138"/>
      <c r="C385" s="139"/>
      <c r="D385" s="139"/>
      <c r="E385" s="139"/>
      <c r="F385" s="140"/>
    </row>
    <row r="386" spans="1:6" x14ac:dyDescent="0.3">
      <c r="A386" s="137"/>
      <c r="B386" s="138"/>
      <c r="C386" s="139"/>
      <c r="D386" s="139"/>
      <c r="E386" s="139"/>
      <c r="F386" s="140"/>
    </row>
    <row r="387" spans="1:6" x14ac:dyDescent="0.3">
      <c r="A387" s="137"/>
      <c r="B387" s="138"/>
      <c r="C387" s="139"/>
      <c r="D387" s="139"/>
      <c r="E387" s="139"/>
      <c r="F387" s="140"/>
    </row>
    <row r="388" spans="1:6" x14ac:dyDescent="0.3">
      <c r="A388" s="137"/>
      <c r="B388" s="138"/>
      <c r="C388" s="139"/>
      <c r="D388" s="139"/>
      <c r="E388" s="139"/>
      <c r="F388" s="140"/>
    </row>
    <row r="389" spans="1:6" x14ac:dyDescent="0.3">
      <c r="A389" s="137"/>
      <c r="B389" s="138"/>
      <c r="C389" s="139"/>
      <c r="D389" s="139"/>
      <c r="E389" s="139"/>
      <c r="F389" s="140"/>
    </row>
    <row r="390" spans="1:6" x14ac:dyDescent="0.3">
      <c r="A390" s="137"/>
      <c r="B390" s="138"/>
      <c r="C390" s="139"/>
      <c r="D390" s="139"/>
      <c r="E390" s="139"/>
      <c r="F390" s="142"/>
    </row>
    <row r="391" spans="1:6" x14ac:dyDescent="0.3">
      <c r="A391" s="137"/>
      <c r="B391" s="138"/>
      <c r="C391" s="139"/>
      <c r="D391" s="139"/>
      <c r="E391" s="139"/>
      <c r="F391" s="140"/>
    </row>
    <row r="392" spans="1:6" x14ac:dyDescent="0.3">
      <c r="A392" s="137"/>
      <c r="B392" s="138"/>
      <c r="C392" s="139"/>
      <c r="D392" s="139"/>
      <c r="E392" s="139"/>
      <c r="F392" s="140"/>
    </row>
    <row r="393" spans="1:6" x14ac:dyDescent="0.3">
      <c r="A393" s="137"/>
      <c r="B393" s="138"/>
      <c r="C393" s="139"/>
      <c r="D393" s="139"/>
      <c r="E393" s="139"/>
      <c r="F393" s="140"/>
    </row>
    <row r="394" spans="1:6" x14ac:dyDescent="0.3">
      <c r="A394" s="137"/>
      <c r="B394" s="138"/>
      <c r="C394" s="139"/>
      <c r="D394" s="139"/>
      <c r="E394" s="139"/>
      <c r="F394" s="140"/>
    </row>
    <row r="395" spans="1:6" x14ac:dyDescent="0.3">
      <c r="A395" s="137"/>
      <c r="B395" s="138"/>
      <c r="C395" s="139"/>
      <c r="D395" s="139"/>
      <c r="E395" s="139"/>
      <c r="F395" s="140"/>
    </row>
    <row r="396" spans="1:6" x14ac:dyDescent="0.3">
      <c r="A396" s="137"/>
      <c r="B396" s="138"/>
      <c r="C396" s="139"/>
      <c r="D396" s="139"/>
      <c r="E396" s="139"/>
      <c r="F396" s="140"/>
    </row>
    <row r="397" spans="1:6" x14ac:dyDescent="0.3">
      <c r="A397" s="137"/>
      <c r="B397" s="138"/>
      <c r="C397" s="139"/>
      <c r="D397" s="139"/>
      <c r="E397" s="139"/>
      <c r="F397" s="140"/>
    </row>
    <row r="398" spans="1:6" x14ac:dyDescent="0.3">
      <c r="A398" s="137"/>
      <c r="B398" s="138"/>
      <c r="C398" s="139"/>
      <c r="D398" s="139"/>
      <c r="E398" s="139"/>
      <c r="F398" s="140"/>
    </row>
    <row r="399" spans="1:6" x14ac:dyDescent="0.3">
      <c r="A399" s="137"/>
      <c r="B399" s="138"/>
      <c r="C399" s="139"/>
      <c r="D399" s="139"/>
      <c r="E399" s="139"/>
      <c r="F399" s="142"/>
    </row>
    <row r="400" spans="1:6" x14ac:dyDescent="0.3">
      <c r="A400" s="137"/>
      <c r="B400" s="138"/>
      <c r="C400" s="139"/>
      <c r="D400" s="139"/>
      <c r="E400" s="139"/>
      <c r="F400" s="140"/>
    </row>
    <row r="401" spans="1:6" x14ac:dyDescent="0.3">
      <c r="A401" s="137"/>
      <c r="B401" s="138"/>
      <c r="C401" s="139"/>
      <c r="D401" s="139"/>
      <c r="E401" s="139"/>
      <c r="F401" s="140"/>
    </row>
    <row r="402" spans="1:6" x14ac:dyDescent="0.3">
      <c r="A402" s="137"/>
      <c r="B402" s="138"/>
      <c r="C402" s="139"/>
      <c r="D402" s="139"/>
      <c r="E402" s="139"/>
      <c r="F402" s="140"/>
    </row>
    <row r="403" spans="1:6" x14ac:dyDescent="0.3">
      <c r="A403" s="137"/>
      <c r="B403" s="138"/>
      <c r="C403" s="139"/>
      <c r="D403" s="139"/>
      <c r="E403" s="150"/>
      <c r="F403" s="140"/>
    </row>
    <row r="404" spans="1:6" x14ac:dyDescent="0.3">
      <c r="A404" s="137"/>
      <c r="B404" s="138"/>
      <c r="C404" s="139"/>
      <c r="D404" s="139"/>
      <c r="E404" s="150"/>
      <c r="F404" s="140"/>
    </row>
    <row r="405" spans="1:6" x14ac:dyDescent="0.3">
      <c r="A405" s="137"/>
      <c r="B405" s="138"/>
      <c r="C405" s="139"/>
      <c r="D405" s="139"/>
      <c r="E405" s="139"/>
      <c r="F405" s="140"/>
    </row>
    <row r="406" spans="1:6" x14ac:dyDescent="0.3">
      <c r="A406" s="137"/>
      <c r="B406" s="138"/>
      <c r="C406" s="139"/>
      <c r="D406" s="139"/>
      <c r="E406" s="139"/>
      <c r="F406" s="140"/>
    </row>
    <row r="407" spans="1:6" x14ac:dyDescent="0.3">
      <c r="A407" s="137"/>
      <c r="B407" s="138"/>
      <c r="C407" s="139"/>
      <c r="D407" s="139"/>
      <c r="E407" s="139"/>
      <c r="F407" s="140"/>
    </row>
    <row r="408" spans="1:6" x14ac:dyDescent="0.3">
      <c r="A408" s="137"/>
      <c r="B408" s="138"/>
      <c r="C408" s="139"/>
      <c r="D408" s="139"/>
      <c r="E408" s="139"/>
      <c r="F408" s="140"/>
    </row>
    <row r="409" spans="1:6" x14ac:dyDescent="0.3">
      <c r="A409" s="137"/>
      <c r="B409" s="138"/>
      <c r="C409" s="139"/>
      <c r="D409" s="139"/>
      <c r="E409" s="139"/>
      <c r="F409" s="140"/>
    </row>
    <row r="410" spans="1:6" x14ac:dyDescent="0.3">
      <c r="A410" s="137"/>
      <c r="B410" s="138"/>
      <c r="C410" s="139"/>
      <c r="D410" s="139"/>
      <c r="E410" s="139"/>
      <c r="F410" s="140"/>
    </row>
    <row r="411" spans="1:6" x14ac:dyDescent="0.3">
      <c r="A411" s="137"/>
      <c r="B411" s="138"/>
      <c r="C411" s="139"/>
      <c r="D411" s="139"/>
      <c r="E411" s="139"/>
      <c r="F411" s="140"/>
    </row>
    <row r="412" spans="1:6" x14ac:dyDescent="0.3">
      <c r="A412" s="137"/>
      <c r="B412" s="138"/>
      <c r="C412" s="139"/>
      <c r="D412" s="139"/>
      <c r="E412" s="139"/>
      <c r="F412" s="140"/>
    </row>
    <row r="413" spans="1:6" x14ac:dyDescent="0.3">
      <c r="A413" s="137"/>
      <c r="B413" s="138"/>
      <c r="C413" s="139"/>
      <c r="D413" s="139"/>
      <c r="E413" s="139"/>
      <c r="F413" s="140"/>
    </row>
    <row r="414" spans="1:6" x14ac:dyDescent="0.3">
      <c r="A414" s="137"/>
      <c r="B414" s="138"/>
      <c r="C414" s="139"/>
      <c r="D414" s="139"/>
      <c r="E414" s="139"/>
      <c r="F414" s="140"/>
    </row>
    <row r="415" spans="1:6" x14ac:dyDescent="0.3">
      <c r="A415" s="137"/>
      <c r="B415" s="138"/>
      <c r="C415" s="139"/>
      <c r="D415" s="139"/>
      <c r="E415" s="139"/>
      <c r="F415" s="150"/>
    </row>
    <row r="416" spans="1:6" x14ac:dyDescent="0.3">
      <c r="A416" s="137"/>
      <c r="B416" s="138"/>
      <c r="C416" s="139"/>
      <c r="D416" s="139"/>
      <c r="E416" s="139"/>
      <c r="F416" s="140"/>
    </row>
    <row r="417" spans="1:6" x14ac:dyDescent="0.3">
      <c r="A417" s="137"/>
      <c r="B417" s="138"/>
      <c r="C417" s="139"/>
      <c r="D417" s="139"/>
      <c r="E417" s="139"/>
      <c r="F417" s="140"/>
    </row>
    <row r="418" spans="1:6" x14ac:dyDescent="0.3">
      <c r="A418" s="137"/>
      <c r="B418" s="138"/>
      <c r="C418" s="139"/>
      <c r="D418" s="139"/>
      <c r="E418" s="139"/>
      <c r="F418" s="140"/>
    </row>
    <row r="419" spans="1:6" x14ac:dyDescent="0.3">
      <c r="A419" s="137"/>
      <c r="B419" s="138"/>
      <c r="C419" s="139"/>
      <c r="D419" s="139"/>
      <c r="E419" s="139"/>
      <c r="F419" s="140"/>
    </row>
    <row r="420" spans="1:6" x14ac:dyDescent="0.3">
      <c r="A420" s="137"/>
      <c r="B420" s="138"/>
      <c r="C420" s="139"/>
      <c r="D420" s="139"/>
      <c r="E420" s="139"/>
      <c r="F420" s="140"/>
    </row>
    <row r="421" spans="1:6" x14ac:dyDescent="0.3">
      <c r="A421" s="137"/>
      <c r="B421" s="138"/>
      <c r="C421" s="139"/>
      <c r="D421" s="139"/>
      <c r="E421" s="139"/>
      <c r="F421" s="140"/>
    </row>
    <row r="422" spans="1:6" x14ac:dyDescent="0.3">
      <c r="A422" s="137"/>
      <c r="B422" s="138"/>
      <c r="C422" s="139"/>
      <c r="D422" s="139"/>
      <c r="E422" s="139"/>
      <c r="F422" s="140"/>
    </row>
    <row r="423" spans="1:6" x14ac:dyDescent="0.3">
      <c r="A423" s="137"/>
      <c r="B423" s="138"/>
      <c r="C423" s="139"/>
      <c r="D423" s="139"/>
      <c r="E423" s="139"/>
      <c r="F423" s="140"/>
    </row>
    <row r="424" spans="1:6" x14ac:dyDescent="0.3">
      <c r="A424" s="137"/>
      <c r="B424" s="138"/>
      <c r="C424" s="139"/>
      <c r="D424" s="139"/>
      <c r="E424" s="139"/>
      <c r="F424" s="140"/>
    </row>
    <row r="425" spans="1:6" x14ac:dyDescent="0.3">
      <c r="A425" s="137"/>
      <c r="B425" s="138"/>
      <c r="C425" s="139"/>
      <c r="D425" s="139"/>
      <c r="E425" s="139"/>
      <c r="F425" s="140"/>
    </row>
    <row r="426" spans="1:6" x14ac:dyDescent="0.3">
      <c r="A426" s="137"/>
      <c r="B426" s="138"/>
      <c r="C426" s="139"/>
      <c r="D426" s="139"/>
      <c r="E426" s="139"/>
      <c r="F426" s="140"/>
    </row>
    <row r="427" spans="1:6" x14ac:dyDescent="0.3">
      <c r="A427" s="137"/>
      <c r="B427" s="138"/>
      <c r="C427" s="139"/>
      <c r="D427" s="139"/>
      <c r="E427" s="139"/>
      <c r="F427" s="140"/>
    </row>
    <row r="428" spans="1:6" x14ac:dyDescent="0.3">
      <c r="A428" s="137"/>
      <c r="B428" s="138"/>
      <c r="C428" s="139"/>
      <c r="D428" s="139"/>
      <c r="E428" s="139"/>
      <c r="F428" s="140"/>
    </row>
    <row r="429" spans="1:6" x14ac:dyDescent="0.3">
      <c r="A429" s="137"/>
      <c r="B429" s="138"/>
      <c r="C429" s="139"/>
      <c r="D429" s="139"/>
      <c r="E429" s="139"/>
      <c r="F429" s="140"/>
    </row>
    <row r="430" spans="1:6" x14ac:dyDescent="0.3">
      <c r="A430" s="137"/>
      <c r="B430" s="138"/>
      <c r="C430" s="139"/>
      <c r="D430" s="139"/>
      <c r="E430" s="139"/>
      <c r="F430" s="140"/>
    </row>
    <row r="431" spans="1:6" x14ac:dyDescent="0.3">
      <c r="A431" s="137"/>
      <c r="B431" s="138"/>
      <c r="C431" s="139"/>
      <c r="D431" s="139"/>
      <c r="E431" s="139"/>
      <c r="F431" s="140"/>
    </row>
    <row r="432" spans="1:6" x14ac:dyDescent="0.3">
      <c r="A432" s="137"/>
      <c r="B432" s="138"/>
      <c r="C432" s="139"/>
      <c r="D432" s="139"/>
      <c r="E432" s="139"/>
      <c r="F432" s="140"/>
    </row>
    <row r="433" spans="1:6" x14ac:dyDescent="0.3">
      <c r="A433" s="137"/>
      <c r="B433" s="138"/>
      <c r="C433" s="139"/>
      <c r="D433" s="139"/>
      <c r="E433" s="139"/>
      <c r="F433" s="140"/>
    </row>
    <row r="434" spans="1:6" x14ac:dyDescent="0.3">
      <c r="A434" s="137"/>
      <c r="B434" s="138"/>
      <c r="C434" s="139"/>
      <c r="D434" s="139"/>
      <c r="E434" s="139"/>
      <c r="F434" s="140"/>
    </row>
    <row r="435" spans="1:6" x14ac:dyDescent="0.3">
      <c r="A435" s="137"/>
      <c r="B435" s="138"/>
      <c r="C435" s="139"/>
      <c r="D435" s="139"/>
      <c r="E435" s="139"/>
      <c r="F435" s="140"/>
    </row>
    <row r="436" spans="1:6" x14ac:dyDescent="0.3">
      <c r="A436" s="137"/>
      <c r="B436" s="138"/>
      <c r="C436" s="139"/>
      <c r="D436" s="139"/>
      <c r="E436" s="139"/>
      <c r="F436" s="140"/>
    </row>
    <row r="437" spans="1:6" x14ac:dyDescent="0.3">
      <c r="A437" s="137"/>
      <c r="B437" s="138"/>
      <c r="C437" s="139"/>
      <c r="D437" s="139"/>
      <c r="E437" s="139"/>
      <c r="F437" s="140"/>
    </row>
    <row r="438" spans="1:6" x14ac:dyDescent="0.3">
      <c r="A438" s="137"/>
      <c r="B438" s="138"/>
      <c r="C438" s="139"/>
      <c r="D438" s="139"/>
      <c r="E438" s="139"/>
      <c r="F438" s="140"/>
    </row>
    <row r="439" spans="1:6" x14ac:dyDescent="0.3">
      <c r="A439" s="137"/>
      <c r="B439" s="138"/>
      <c r="C439" s="139"/>
      <c r="D439" s="139"/>
      <c r="E439" s="139"/>
      <c r="F439" s="140"/>
    </row>
    <row r="440" spans="1:6" x14ac:dyDescent="0.3">
      <c r="A440" s="137"/>
      <c r="B440" s="138"/>
      <c r="C440" s="139"/>
      <c r="D440" s="139"/>
      <c r="E440" s="139"/>
      <c r="F440" s="140"/>
    </row>
    <row r="441" spans="1:6" x14ac:dyDescent="0.3">
      <c r="A441" s="137"/>
      <c r="B441" s="138"/>
      <c r="C441" s="139"/>
      <c r="D441" s="139"/>
      <c r="E441" s="139"/>
      <c r="F441" s="140"/>
    </row>
    <row r="442" spans="1:6" x14ac:dyDescent="0.3">
      <c r="A442" s="137"/>
      <c r="B442" s="138"/>
      <c r="C442" s="139"/>
      <c r="D442" s="139"/>
      <c r="E442" s="139"/>
      <c r="F442" s="140"/>
    </row>
    <row r="443" spans="1:6" x14ac:dyDescent="0.3">
      <c r="A443" s="137"/>
      <c r="B443" s="138"/>
      <c r="C443" s="139"/>
      <c r="D443" s="139"/>
      <c r="E443" s="139"/>
      <c r="F443" s="140"/>
    </row>
    <row r="444" spans="1:6" x14ac:dyDescent="0.3">
      <c r="A444" s="137"/>
      <c r="B444" s="138"/>
      <c r="C444" s="139"/>
      <c r="D444" s="139"/>
      <c r="E444" s="139"/>
      <c r="F444" s="140"/>
    </row>
    <row r="445" spans="1:6" x14ac:dyDescent="0.3">
      <c r="A445" s="137"/>
      <c r="B445" s="138"/>
      <c r="C445" s="139"/>
      <c r="D445" s="139"/>
      <c r="E445" s="139"/>
      <c r="F445" s="140"/>
    </row>
    <row r="446" spans="1:6" x14ac:dyDescent="0.3">
      <c r="A446" s="137"/>
      <c r="B446" s="138"/>
      <c r="C446" s="139"/>
      <c r="D446" s="139"/>
      <c r="E446" s="139"/>
      <c r="F446" s="140"/>
    </row>
    <row r="447" spans="1:6" x14ac:dyDescent="0.3">
      <c r="A447" s="145"/>
      <c r="B447" s="145"/>
      <c r="C447" s="139"/>
      <c r="D447" s="139"/>
      <c r="E447" s="139"/>
      <c r="F447" s="140"/>
    </row>
    <row r="448" spans="1:6" x14ac:dyDescent="0.3">
      <c r="A448" s="145"/>
      <c r="B448" s="145"/>
      <c r="C448" s="139"/>
      <c r="D448" s="139"/>
      <c r="E448" s="139"/>
      <c r="F448" s="140"/>
    </row>
    <row r="449" spans="1:6" x14ac:dyDescent="0.3">
      <c r="A449" s="145"/>
      <c r="B449" s="145"/>
      <c r="C449" s="139"/>
      <c r="D449" s="139"/>
      <c r="E449" s="139"/>
      <c r="F449" s="140"/>
    </row>
    <row r="450" spans="1:6" x14ac:dyDescent="0.3">
      <c r="A450" s="145"/>
      <c r="B450" s="145"/>
      <c r="C450" s="139"/>
      <c r="D450" s="139"/>
      <c r="E450" s="139"/>
      <c r="F450" s="140"/>
    </row>
    <row r="451" spans="1:6" x14ac:dyDescent="0.3">
      <c r="A451" s="145"/>
      <c r="B451" s="145"/>
      <c r="C451" s="139"/>
      <c r="D451" s="139"/>
      <c r="E451" s="139"/>
      <c r="F451" s="140"/>
    </row>
    <row r="452" spans="1:6" x14ac:dyDescent="0.3">
      <c r="A452" s="145"/>
      <c r="B452" s="145"/>
      <c r="C452" s="139"/>
      <c r="D452" s="139"/>
      <c r="E452" s="139"/>
      <c r="F452" s="140"/>
    </row>
    <row r="453" spans="1:6" x14ac:dyDescent="0.3">
      <c r="A453" s="145"/>
      <c r="B453" s="145"/>
      <c r="C453" s="139"/>
      <c r="D453" s="139"/>
      <c r="E453" s="139"/>
      <c r="F453" s="140"/>
    </row>
    <row r="454" spans="1:6" x14ac:dyDescent="0.3">
      <c r="A454" s="145"/>
      <c r="B454" s="145"/>
      <c r="C454" s="139"/>
      <c r="D454" s="139"/>
      <c r="E454" s="139"/>
      <c r="F454" s="140"/>
    </row>
    <row r="455" spans="1:6" x14ac:dyDescent="0.3">
      <c r="A455" s="145"/>
      <c r="B455" s="145"/>
      <c r="C455" s="156"/>
      <c r="D455" s="156"/>
      <c r="E455" s="156"/>
      <c r="F455" s="157"/>
    </row>
    <row r="456" spans="1:6" x14ac:dyDescent="0.3">
      <c r="A456" s="145"/>
      <c r="B456" s="145"/>
      <c r="C456" s="139"/>
      <c r="D456" s="139"/>
      <c r="E456" s="139"/>
      <c r="F456" s="140"/>
    </row>
    <row r="457" spans="1:6" x14ac:dyDescent="0.3">
      <c r="A457" s="145"/>
      <c r="B457" s="145"/>
      <c r="C457" s="139"/>
      <c r="D457" s="139"/>
      <c r="E457" s="139"/>
      <c r="F457" s="140"/>
    </row>
    <row r="458" spans="1:6" x14ac:dyDescent="0.3">
      <c r="A458" s="145"/>
      <c r="B458" s="145"/>
      <c r="C458" s="139"/>
      <c r="D458" s="139"/>
      <c r="E458" s="139"/>
      <c r="F458" s="140"/>
    </row>
    <row r="459" spans="1:6" x14ac:dyDescent="0.3">
      <c r="A459" s="145"/>
      <c r="B459" s="145"/>
      <c r="C459" s="139"/>
      <c r="D459" s="139"/>
      <c r="E459" s="139"/>
      <c r="F459" s="140"/>
    </row>
    <row r="460" spans="1:6" x14ac:dyDescent="0.3">
      <c r="A460" s="145"/>
      <c r="B460" s="145"/>
      <c r="C460" s="139"/>
      <c r="D460" s="139"/>
      <c r="E460" s="139"/>
      <c r="F460" s="140"/>
    </row>
    <row r="461" spans="1:6" x14ac:dyDescent="0.3">
      <c r="A461" s="145"/>
      <c r="B461" s="145"/>
      <c r="C461" s="139"/>
      <c r="D461" s="139"/>
      <c r="E461" s="139"/>
      <c r="F461" s="140"/>
    </row>
    <row r="462" spans="1:6" x14ac:dyDescent="0.3">
      <c r="A462" s="145"/>
      <c r="B462" s="145"/>
      <c r="C462" s="139"/>
      <c r="D462" s="139"/>
      <c r="E462" s="139"/>
      <c r="F462" s="140"/>
    </row>
    <row r="463" spans="1:6" x14ac:dyDescent="0.3">
      <c r="A463" s="145"/>
      <c r="B463" s="145"/>
      <c r="C463" s="139"/>
      <c r="D463" s="139"/>
      <c r="E463" s="139"/>
      <c r="F463" s="140"/>
    </row>
    <row r="464" spans="1:6" x14ac:dyDescent="0.3">
      <c r="A464" s="145"/>
      <c r="B464" s="145"/>
      <c r="C464" s="139"/>
      <c r="D464" s="139"/>
      <c r="E464" s="139"/>
      <c r="F464" s="140"/>
    </row>
    <row r="465" spans="1:6" x14ac:dyDescent="0.3">
      <c r="A465" s="145"/>
      <c r="B465" s="145"/>
      <c r="C465" s="139"/>
      <c r="D465" s="139"/>
      <c r="E465" s="139"/>
      <c r="F465" s="140"/>
    </row>
    <row r="466" spans="1:6" x14ac:dyDescent="0.3">
      <c r="A466" s="145"/>
      <c r="B466" s="145"/>
      <c r="C466" s="139"/>
      <c r="D466" s="139"/>
      <c r="E466" s="139"/>
      <c r="F466" s="140"/>
    </row>
    <row r="467" spans="1:6" x14ac:dyDescent="0.3">
      <c r="A467" s="145"/>
      <c r="B467" s="145"/>
      <c r="C467" s="139"/>
      <c r="D467" s="139"/>
      <c r="E467" s="139"/>
      <c r="F467" s="140"/>
    </row>
    <row r="468" spans="1:6" x14ac:dyDescent="0.3">
      <c r="A468" s="145"/>
      <c r="B468" s="145"/>
      <c r="C468" s="139"/>
      <c r="D468" s="139"/>
      <c r="E468" s="139"/>
      <c r="F468" s="140"/>
    </row>
    <row r="469" spans="1:6" x14ac:dyDescent="0.3">
      <c r="A469" s="145"/>
      <c r="B469" s="145"/>
      <c r="C469" s="139"/>
      <c r="D469" s="139"/>
      <c r="E469" s="139"/>
      <c r="F469" s="140"/>
    </row>
    <row r="470" spans="1:6" x14ac:dyDescent="0.3">
      <c r="A470" s="145"/>
      <c r="B470" s="145"/>
      <c r="C470" s="139"/>
      <c r="D470" s="139"/>
      <c r="E470" s="139"/>
      <c r="F470" s="140"/>
    </row>
    <row r="471" spans="1:6" x14ac:dyDescent="0.3">
      <c r="A471" s="145"/>
      <c r="B471" s="145"/>
      <c r="C471" s="139"/>
      <c r="D471" s="139"/>
      <c r="E471" s="139"/>
      <c r="F471" s="140"/>
    </row>
    <row r="472" spans="1:6" x14ac:dyDescent="0.3">
      <c r="A472" s="137"/>
      <c r="B472" s="145"/>
      <c r="C472" s="139"/>
      <c r="D472" s="139"/>
      <c r="E472" s="139"/>
      <c r="F472" s="140"/>
    </row>
    <row r="473" spans="1:6" x14ac:dyDescent="0.3">
      <c r="A473" s="154"/>
      <c r="B473" s="146"/>
      <c r="C473" s="139"/>
      <c r="D473" s="139"/>
      <c r="E473" s="139"/>
      <c r="F473" s="140"/>
    </row>
    <row r="474" spans="1:6" x14ac:dyDescent="0.3">
      <c r="A474" s="137"/>
      <c r="B474" s="145"/>
      <c r="C474" s="139"/>
      <c r="D474" s="139"/>
      <c r="E474" s="139"/>
      <c r="F474" s="140"/>
    </row>
    <row r="475" spans="1:6" x14ac:dyDescent="0.3">
      <c r="A475" s="137"/>
      <c r="B475" s="145"/>
      <c r="C475" s="139"/>
      <c r="D475" s="139"/>
      <c r="E475" s="139"/>
      <c r="F475" s="140"/>
    </row>
    <row r="476" spans="1:6" x14ac:dyDescent="0.3">
      <c r="A476" s="137"/>
      <c r="B476" s="145"/>
      <c r="C476" s="139"/>
      <c r="D476" s="139"/>
      <c r="E476" s="139"/>
      <c r="F476" s="140"/>
    </row>
    <row r="477" spans="1:6" x14ac:dyDescent="0.3">
      <c r="A477" s="137"/>
      <c r="B477" s="145"/>
      <c r="C477" s="139"/>
      <c r="D477" s="139"/>
      <c r="E477" s="139"/>
      <c r="F477" s="140"/>
    </row>
    <row r="478" spans="1:6" x14ac:dyDescent="0.3">
      <c r="A478" s="137"/>
      <c r="B478" s="146"/>
      <c r="C478" s="139"/>
      <c r="D478" s="139"/>
      <c r="E478" s="147"/>
      <c r="F478" s="148"/>
    </row>
    <row r="479" spans="1:6" x14ac:dyDescent="0.3">
      <c r="A479" s="137"/>
      <c r="B479" s="145"/>
      <c r="C479" s="139"/>
      <c r="D479" s="139"/>
      <c r="E479" s="139"/>
      <c r="F479" s="140"/>
    </row>
    <row r="480" spans="1:6" x14ac:dyDescent="0.3">
      <c r="A480" s="137"/>
      <c r="B480" s="145"/>
      <c r="C480" s="139"/>
      <c r="D480" s="139"/>
      <c r="E480" s="139"/>
      <c r="F480" s="140"/>
    </row>
    <row r="481" spans="1:6" x14ac:dyDescent="0.3">
      <c r="A481" s="137"/>
      <c r="B481" s="145"/>
      <c r="C481" s="139"/>
      <c r="D481" s="139"/>
      <c r="E481" s="139"/>
      <c r="F481" s="140"/>
    </row>
    <row r="482" spans="1:6" x14ac:dyDescent="0.3">
      <c r="A482" s="137"/>
      <c r="B482" s="145"/>
      <c r="C482" s="139"/>
      <c r="D482" s="139"/>
      <c r="E482" s="139"/>
      <c r="F482" s="140"/>
    </row>
    <row r="483" spans="1:6" x14ac:dyDescent="0.3">
      <c r="A483" s="137"/>
      <c r="B483" s="145"/>
      <c r="C483" s="139"/>
      <c r="D483" s="139"/>
      <c r="E483" s="139"/>
      <c r="F483" s="140"/>
    </row>
    <row r="484" spans="1:6" x14ac:dyDescent="0.3">
      <c r="A484" s="137"/>
      <c r="B484" s="145"/>
      <c r="C484" s="139"/>
      <c r="D484" s="139"/>
      <c r="E484" s="139"/>
      <c r="F484" s="140"/>
    </row>
    <row r="485" spans="1:6" x14ac:dyDescent="0.3">
      <c r="A485" s="137"/>
      <c r="B485" s="145"/>
      <c r="C485" s="139"/>
      <c r="D485" s="139"/>
      <c r="E485" s="139"/>
      <c r="F485" s="140"/>
    </row>
    <row r="486" spans="1:6" x14ac:dyDescent="0.3">
      <c r="A486" s="137"/>
      <c r="B486" s="145"/>
      <c r="C486" s="139"/>
      <c r="D486" s="139"/>
      <c r="E486" s="139"/>
      <c r="F486" s="140"/>
    </row>
    <row r="487" spans="1:6" x14ac:dyDescent="0.3">
      <c r="A487" s="137"/>
      <c r="B487" s="145"/>
      <c r="C487" s="139"/>
      <c r="D487" s="139"/>
      <c r="E487" s="139"/>
      <c r="F487" s="140"/>
    </row>
    <row r="488" spans="1:6" x14ac:dyDescent="0.3">
      <c r="A488" s="137"/>
      <c r="B488" s="145"/>
      <c r="C488" s="139"/>
      <c r="D488" s="139"/>
      <c r="E488" s="139"/>
      <c r="F488" s="140"/>
    </row>
    <row r="489" spans="1:6" x14ac:dyDescent="0.3">
      <c r="A489" s="137"/>
      <c r="B489" s="145"/>
      <c r="C489" s="139"/>
      <c r="D489" s="139"/>
      <c r="E489" s="139"/>
      <c r="F489" s="140"/>
    </row>
    <row r="490" spans="1:6" x14ac:dyDescent="0.3">
      <c r="A490" s="137"/>
      <c r="B490" s="145"/>
      <c r="C490" s="139"/>
      <c r="D490" s="139"/>
      <c r="E490" s="139"/>
      <c r="F490" s="140"/>
    </row>
    <row r="491" spans="1:6" x14ac:dyDescent="0.3">
      <c r="A491" s="137"/>
      <c r="B491" s="145"/>
      <c r="C491" s="139"/>
      <c r="D491" s="139"/>
      <c r="E491" s="139"/>
      <c r="F491" s="140"/>
    </row>
    <row r="492" spans="1:6" x14ac:dyDescent="0.3">
      <c r="A492" s="137"/>
      <c r="B492" s="146"/>
      <c r="C492" s="139"/>
      <c r="D492" s="139"/>
      <c r="E492" s="147"/>
      <c r="F492" s="147"/>
    </row>
    <row r="493" spans="1:6" x14ac:dyDescent="0.3">
      <c r="A493" s="137"/>
      <c r="B493" s="146"/>
      <c r="C493" s="139"/>
      <c r="D493" s="139"/>
      <c r="E493" s="147"/>
      <c r="F493" s="147"/>
    </row>
    <row r="494" spans="1:6" x14ac:dyDescent="0.3">
      <c r="A494" s="137"/>
      <c r="B494" s="145"/>
      <c r="C494" s="139"/>
      <c r="D494" s="139"/>
      <c r="E494" s="139"/>
      <c r="F494" s="162"/>
    </row>
    <row r="495" spans="1:6" x14ac:dyDescent="0.3">
      <c r="A495" s="137"/>
      <c r="B495" s="145"/>
      <c r="C495" s="163"/>
      <c r="D495" s="139"/>
      <c r="E495" s="139"/>
      <c r="F495" s="162"/>
    </row>
    <row r="496" spans="1:6" x14ac:dyDescent="0.3">
      <c r="A496" s="137"/>
      <c r="B496" s="138"/>
      <c r="C496" s="139"/>
      <c r="D496" s="139"/>
      <c r="E496" s="139"/>
      <c r="F496" s="140"/>
    </row>
    <row r="497" spans="1:6" x14ac:dyDescent="0.3">
      <c r="A497" s="137"/>
      <c r="B497" s="138"/>
      <c r="C497" s="139"/>
      <c r="D497" s="139"/>
      <c r="E497" s="139"/>
      <c r="F497" s="140"/>
    </row>
    <row r="498" spans="1:6" x14ac:dyDescent="0.3">
      <c r="A498" s="137"/>
      <c r="B498" s="138"/>
      <c r="C498" s="139"/>
      <c r="D498" s="139"/>
      <c r="E498" s="139"/>
      <c r="F498" s="140"/>
    </row>
    <row r="499" spans="1:6" x14ac:dyDescent="0.3">
      <c r="A499" s="137"/>
      <c r="B499" s="138"/>
      <c r="C499" s="139"/>
      <c r="D499" s="139"/>
      <c r="E499" s="155"/>
      <c r="F499" s="157"/>
    </row>
    <row r="500" spans="1:6" x14ac:dyDescent="0.3">
      <c r="A500" s="137"/>
      <c r="B500" s="138"/>
      <c r="C500" s="139"/>
      <c r="D500" s="139"/>
      <c r="E500" s="139"/>
      <c r="F500" s="140"/>
    </row>
    <row r="501" spans="1:6" x14ac:dyDescent="0.3">
      <c r="A501" s="137"/>
      <c r="B501" s="138"/>
      <c r="C501" s="139"/>
      <c r="D501" s="139"/>
      <c r="E501" s="155"/>
      <c r="F501" s="140"/>
    </row>
    <row r="502" spans="1:6" x14ac:dyDescent="0.3">
      <c r="A502" s="137"/>
      <c r="B502" s="138"/>
      <c r="C502" s="139"/>
      <c r="D502" s="139"/>
      <c r="E502" s="155"/>
      <c r="F502" s="140"/>
    </row>
    <row r="503" spans="1:6" x14ac:dyDescent="0.3">
      <c r="A503" s="137"/>
      <c r="B503" s="145"/>
      <c r="C503" s="139"/>
      <c r="D503" s="139"/>
      <c r="E503" s="150"/>
      <c r="F503" s="140"/>
    </row>
    <row r="504" spans="1:6" x14ac:dyDescent="0.3">
      <c r="A504" s="137"/>
      <c r="B504" s="145"/>
      <c r="C504" s="139"/>
      <c r="D504" s="139"/>
      <c r="E504" s="139"/>
      <c r="F504" s="140"/>
    </row>
    <row r="505" spans="1:6" x14ac:dyDescent="0.3">
      <c r="A505" s="137"/>
      <c r="B505" s="145"/>
      <c r="C505" s="139"/>
      <c r="D505" s="139"/>
      <c r="E505" s="150"/>
      <c r="F505" s="140"/>
    </row>
    <row r="506" spans="1:6" x14ac:dyDescent="0.3">
      <c r="A506" s="137"/>
      <c r="B506" s="145"/>
      <c r="C506" s="139"/>
      <c r="D506" s="139"/>
      <c r="E506" s="157"/>
      <c r="F506" s="157"/>
    </row>
    <row r="507" spans="1:6" x14ac:dyDescent="0.3">
      <c r="A507" s="137"/>
      <c r="B507" s="145"/>
      <c r="C507" s="139"/>
      <c r="D507" s="139"/>
      <c r="E507" s="139"/>
      <c r="F507" s="140"/>
    </row>
    <row r="508" spans="1:6" x14ac:dyDescent="0.3">
      <c r="A508" s="137"/>
      <c r="B508" s="145"/>
      <c r="C508" s="139"/>
      <c r="D508" s="139"/>
      <c r="E508" s="150"/>
      <c r="F508" s="140"/>
    </row>
    <row r="509" spans="1:6" x14ac:dyDescent="0.3">
      <c r="A509" s="137"/>
      <c r="B509" s="145"/>
      <c r="C509" s="139"/>
      <c r="D509" s="139"/>
      <c r="E509" s="139"/>
      <c r="F509" s="140"/>
    </row>
    <row r="510" spans="1:6" x14ac:dyDescent="0.3">
      <c r="A510" s="137"/>
      <c r="B510" s="140"/>
      <c r="C510" s="139"/>
      <c r="D510" s="139"/>
      <c r="E510" s="147"/>
      <c r="F510" s="138"/>
    </row>
    <row r="511" spans="1:6" x14ac:dyDescent="0.3">
      <c r="A511" s="137"/>
      <c r="B511" s="140"/>
      <c r="C511" s="139"/>
      <c r="D511" s="139"/>
      <c r="E511" s="147"/>
      <c r="F511" s="138"/>
    </row>
    <row r="512" spans="1:6" x14ac:dyDescent="0.3">
      <c r="A512" s="137"/>
      <c r="B512" s="140"/>
      <c r="C512" s="139"/>
      <c r="D512" s="139"/>
      <c r="E512" s="147"/>
      <c r="F512" s="138"/>
    </row>
    <row r="513" spans="1:6" x14ac:dyDescent="0.3">
      <c r="A513" s="137"/>
      <c r="B513" s="146"/>
      <c r="C513" s="139"/>
      <c r="D513" s="139"/>
      <c r="E513" s="147"/>
      <c r="F513" s="138"/>
    </row>
    <row r="514" spans="1:6" x14ac:dyDescent="0.3">
      <c r="A514" s="137"/>
      <c r="B514" s="140"/>
      <c r="C514" s="147"/>
      <c r="D514" s="147"/>
      <c r="E514" s="147"/>
      <c r="F514" s="138"/>
    </row>
    <row r="515" spans="1:6" x14ac:dyDescent="0.3">
      <c r="A515" s="137"/>
      <c r="B515" s="140"/>
      <c r="C515" s="147"/>
      <c r="D515" s="147"/>
      <c r="E515" s="147"/>
      <c r="F515" s="138"/>
    </row>
    <row r="516" spans="1:6" x14ac:dyDescent="0.3">
      <c r="A516" s="137"/>
      <c r="B516" s="140"/>
      <c r="C516" s="139"/>
      <c r="D516" s="139"/>
      <c r="E516" s="147"/>
      <c r="F516" s="138"/>
    </row>
    <row r="517" spans="1:6" x14ac:dyDescent="0.3">
      <c r="A517" s="137"/>
      <c r="B517" s="140"/>
      <c r="C517" s="147"/>
      <c r="D517" s="147"/>
      <c r="E517" s="147"/>
      <c r="F517" s="138"/>
    </row>
    <row r="518" spans="1:6" x14ac:dyDescent="0.3">
      <c r="A518" s="137"/>
      <c r="B518" s="140"/>
      <c r="C518" s="147"/>
      <c r="D518" s="147"/>
      <c r="E518" s="147"/>
      <c r="F518" s="138"/>
    </row>
    <row r="519" spans="1:6" x14ac:dyDescent="0.3">
      <c r="A519" s="137"/>
      <c r="B519" s="140"/>
      <c r="C519" s="147"/>
      <c r="D519" s="147"/>
      <c r="E519" s="147"/>
      <c r="F519" s="138"/>
    </row>
    <row r="520" spans="1:6" x14ac:dyDescent="0.3">
      <c r="A520" s="137"/>
      <c r="B520" s="140"/>
      <c r="C520" s="147"/>
      <c r="D520" s="147"/>
      <c r="E520" s="147"/>
      <c r="F520" s="138"/>
    </row>
    <row r="521" spans="1:6" x14ac:dyDescent="0.3">
      <c r="A521" s="137"/>
      <c r="B521" s="140"/>
      <c r="C521" s="147"/>
      <c r="D521" s="147"/>
      <c r="E521" s="147"/>
      <c r="F521" s="138"/>
    </row>
  </sheetData>
  <autoFilter ref="A1:I1"/>
  <phoneticPr fontId="28" type="noConversion"/>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zoomScaleNormal="100" workbookViewId="0">
      <pane ySplit="1" topLeftCell="A12" activePane="bottomLeft" state="frozen"/>
      <selection pane="bottomLeft" activeCell="I38" sqref="I38"/>
    </sheetView>
  </sheetViews>
  <sheetFormatPr defaultRowHeight="14.4" x14ac:dyDescent="0.3"/>
  <cols>
    <col min="1" max="1" width="14.5546875" style="171" customWidth="1"/>
    <col min="2" max="2" width="19.5546875" style="55" customWidth="1"/>
    <col min="3" max="3" width="15.109375" style="55" hidden="1" customWidth="1"/>
    <col min="4" max="4" width="15.88671875" style="55" hidden="1" customWidth="1"/>
    <col min="5" max="5" width="17.5546875" style="55" customWidth="1"/>
    <col min="6" max="6" width="36.44140625" style="172" customWidth="1"/>
    <col min="7" max="7" width="14" style="173" bestFit="1" customWidth="1"/>
    <col min="8" max="8" width="15.109375" style="173" bestFit="1" customWidth="1"/>
    <col min="9" max="9" width="13.109375" style="173" customWidth="1"/>
    <col min="10" max="10" width="10" style="55" bestFit="1" customWidth="1"/>
    <col min="11" max="252" width="9.109375" style="55"/>
    <col min="253" max="253" width="14.5546875" style="55" customWidth="1"/>
    <col min="254" max="254" width="19.5546875" style="55" customWidth="1"/>
    <col min="255" max="255" width="15.109375" style="55" customWidth="1"/>
    <col min="256" max="256" width="15.88671875" style="55" customWidth="1"/>
    <col min="257" max="257" width="17.5546875" style="55" customWidth="1"/>
    <col min="258" max="258" width="36.44140625" style="55" customWidth="1"/>
    <col min="259" max="259" width="20.44140625" style="55" customWidth="1"/>
    <col min="260" max="260" width="12.5546875" style="55" bestFit="1" customWidth="1"/>
    <col min="261" max="261" width="11.5546875" style="55" customWidth="1"/>
    <col min="262" max="262" width="13.109375" style="55" customWidth="1"/>
    <col min="263" max="263" width="12.5546875" style="55" bestFit="1" customWidth="1"/>
    <col min="264" max="508" width="9.109375" style="55"/>
    <col min="509" max="509" width="14.5546875" style="55" customWidth="1"/>
    <col min="510" max="510" width="19.5546875" style="55" customWidth="1"/>
    <col min="511" max="511" width="15.109375" style="55" customWidth="1"/>
    <col min="512" max="512" width="15.88671875" style="55" customWidth="1"/>
    <col min="513" max="513" width="17.5546875" style="55" customWidth="1"/>
    <col min="514" max="514" width="36.44140625" style="55" customWidth="1"/>
    <col min="515" max="515" width="20.44140625" style="55" customWidth="1"/>
    <col min="516" max="516" width="12.5546875" style="55" bestFit="1" customWidth="1"/>
    <col min="517" max="517" width="11.5546875" style="55" customWidth="1"/>
    <col min="518" max="518" width="13.109375" style="55" customWidth="1"/>
    <col min="519" max="519" width="12.5546875" style="55" bestFit="1" customWidth="1"/>
    <col min="520" max="764" width="9.109375" style="55"/>
    <col min="765" max="765" width="14.5546875" style="55" customWidth="1"/>
    <col min="766" max="766" width="19.5546875" style="55" customWidth="1"/>
    <col min="767" max="767" width="15.109375" style="55" customWidth="1"/>
    <col min="768" max="768" width="15.88671875" style="55" customWidth="1"/>
    <col min="769" max="769" width="17.5546875" style="55" customWidth="1"/>
    <col min="770" max="770" width="36.44140625" style="55" customWidth="1"/>
    <col min="771" max="771" width="20.44140625" style="55" customWidth="1"/>
    <col min="772" max="772" width="12.5546875" style="55" bestFit="1" customWidth="1"/>
    <col min="773" max="773" width="11.5546875" style="55" customWidth="1"/>
    <col min="774" max="774" width="13.109375" style="55" customWidth="1"/>
    <col min="775" max="775" width="12.5546875" style="55" bestFit="1" customWidth="1"/>
    <col min="776" max="1020" width="9.109375" style="55"/>
    <col min="1021" max="1021" width="14.5546875" style="55" customWidth="1"/>
    <col min="1022" max="1022" width="19.5546875" style="55" customWidth="1"/>
    <col min="1023" max="1023" width="15.109375" style="55" customWidth="1"/>
    <col min="1024" max="1024" width="15.88671875" style="55" customWidth="1"/>
    <col min="1025" max="1025" width="17.5546875" style="55" customWidth="1"/>
    <col min="1026" max="1026" width="36.44140625" style="55" customWidth="1"/>
    <col min="1027" max="1027" width="20.44140625" style="55" customWidth="1"/>
    <col min="1028" max="1028" width="12.5546875" style="55" bestFit="1" customWidth="1"/>
    <col min="1029" max="1029" width="11.5546875" style="55" customWidth="1"/>
    <col min="1030" max="1030" width="13.109375" style="55" customWidth="1"/>
    <col min="1031" max="1031" width="12.5546875" style="55" bestFit="1" customWidth="1"/>
    <col min="1032" max="1276" width="9.109375" style="55"/>
    <col min="1277" max="1277" width="14.5546875" style="55" customWidth="1"/>
    <col min="1278" max="1278" width="19.5546875" style="55" customWidth="1"/>
    <col min="1279" max="1279" width="15.109375" style="55" customWidth="1"/>
    <col min="1280" max="1280" width="15.88671875" style="55" customWidth="1"/>
    <col min="1281" max="1281" width="17.5546875" style="55" customWidth="1"/>
    <col min="1282" max="1282" width="36.44140625" style="55" customWidth="1"/>
    <col min="1283" max="1283" width="20.44140625" style="55" customWidth="1"/>
    <col min="1284" max="1284" width="12.5546875" style="55" bestFit="1" customWidth="1"/>
    <col min="1285" max="1285" width="11.5546875" style="55" customWidth="1"/>
    <col min="1286" max="1286" width="13.109375" style="55" customWidth="1"/>
    <col min="1287" max="1287" width="12.5546875" style="55" bestFit="1" customWidth="1"/>
    <col min="1288" max="1532" width="9.109375" style="55"/>
    <col min="1533" max="1533" width="14.5546875" style="55" customWidth="1"/>
    <col min="1534" max="1534" width="19.5546875" style="55" customWidth="1"/>
    <col min="1535" max="1535" width="15.109375" style="55" customWidth="1"/>
    <col min="1536" max="1536" width="15.88671875" style="55" customWidth="1"/>
    <col min="1537" max="1537" width="17.5546875" style="55" customWidth="1"/>
    <col min="1538" max="1538" width="36.44140625" style="55" customWidth="1"/>
    <col min="1539" max="1539" width="20.44140625" style="55" customWidth="1"/>
    <col min="1540" max="1540" width="12.5546875" style="55" bestFit="1" customWidth="1"/>
    <col min="1541" max="1541" width="11.5546875" style="55" customWidth="1"/>
    <col min="1542" max="1542" width="13.109375" style="55" customWidth="1"/>
    <col min="1543" max="1543" width="12.5546875" style="55" bestFit="1" customWidth="1"/>
    <col min="1544" max="1788" width="9.109375" style="55"/>
    <col min="1789" max="1789" width="14.5546875" style="55" customWidth="1"/>
    <col min="1790" max="1790" width="19.5546875" style="55" customWidth="1"/>
    <col min="1791" max="1791" width="15.109375" style="55" customWidth="1"/>
    <col min="1792" max="1792" width="15.88671875" style="55" customWidth="1"/>
    <col min="1793" max="1793" width="17.5546875" style="55" customWidth="1"/>
    <col min="1794" max="1794" width="36.44140625" style="55" customWidth="1"/>
    <col min="1795" max="1795" width="20.44140625" style="55" customWidth="1"/>
    <col min="1796" max="1796" width="12.5546875" style="55" bestFit="1" customWidth="1"/>
    <col min="1797" max="1797" width="11.5546875" style="55" customWidth="1"/>
    <col min="1798" max="1798" width="13.109375" style="55" customWidth="1"/>
    <col min="1799" max="1799" width="12.5546875" style="55" bestFit="1" customWidth="1"/>
    <col min="1800" max="2044" width="9.109375" style="55"/>
    <col min="2045" max="2045" width="14.5546875" style="55" customWidth="1"/>
    <col min="2046" max="2046" width="19.5546875" style="55" customWidth="1"/>
    <col min="2047" max="2047" width="15.109375" style="55" customWidth="1"/>
    <col min="2048" max="2048" width="15.88671875" style="55" customWidth="1"/>
    <col min="2049" max="2049" width="17.5546875" style="55" customWidth="1"/>
    <col min="2050" max="2050" width="36.44140625" style="55" customWidth="1"/>
    <col min="2051" max="2051" width="20.44140625" style="55" customWidth="1"/>
    <col min="2052" max="2052" width="12.5546875" style="55" bestFit="1" customWidth="1"/>
    <col min="2053" max="2053" width="11.5546875" style="55" customWidth="1"/>
    <col min="2054" max="2054" width="13.109375" style="55" customWidth="1"/>
    <col min="2055" max="2055" width="12.5546875" style="55" bestFit="1" customWidth="1"/>
    <col min="2056" max="2300" width="9.109375" style="55"/>
    <col min="2301" max="2301" width="14.5546875" style="55" customWidth="1"/>
    <col min="2302" max="2302" width="19.5546875" style="55" customWidth="1"/>
    <col min="2303" max="2303" width="15.109375" style="55" customWidth="1"/>
    <col min="2304" max="2304" width="15.88671875" style="55" customWidth="1"/>
    <col min="2305" max="2305" width="17.5546875" style="55" customWidth="1"/>
    <col min="2306" max="2306" width="36.44140625" style="55" customWidth="1"/>
    <col min="2307" max="2307" width="20.44140625" style="55" customWidth="1"/>
    <col min="2308" max="2308" width="12.5546875" style="55" bestFit="1" customWidth="1"/>
    <col min="2309" max="2309" width="11.5546875" style="55" customWidth="1"/>
    <col min="2310" max="2310" width="13.109375" style="55" customWidth="1"/>
    <col min="2311" max="2311" width="12.5546875" style="55" bestFit="1" customWidth="1"/>
    <col min="2312" max="2556" width="9.109375" style="55"/>
    <col min="2557" max="2557" width="14.5546875" style="55" customWidth="1"/>
    <col min="2558" max="2558" width="19.5546875" style="55" customWidth="1"/>
    <col min="2559" max="2559" width="15.109375" style="55" customWidth="1"/>
    <col min="2560" max="2560" width="15.88671875" style="55" customWidth="1"/>
    <col min="2561" max="2561" width="17.5546875" style="55" customWidth="1"/>
    <col min="2562" max="2562" width="36.44140625" style="55" customWidth="1"/>
    <col min="2563" max="2563" width="20.44140625" style="55" customWidth="1"/>
    <col min="2564" max="2564" width="12.5546875" style="55" bestFit="1" customWidth="1"/>
    <col min="2565" max="2565" width="11.5546875" style="55" customWidth="1"/>
    <col min="2566" max="2566" width="13.109375" style="55" customWidth="1"/>
    <col min="2567" max="2567" width="12.5546875" style="55" bestFit="1" customWidth="1"/>
    <col min="2568" max="2812" width="9.109375" style="55"/>
    <col min="2813" max="2813" width="14.5546875" style="55" customWidth="1"/>
    <col min="2814" max="2814" width="19.5546875" style="55" customWidth="1"/>
    <col min="2815" max="2815" width="15.109375" style="55" customWidth="1"/>
    <col min="2816" max="2816" width="15.88671875" style="55" customWidth="1"/>
    <col min="2817" max="2817" width="17.5546875" style="55" customWidth="1"/>
    <col min="2818" max="2818" width="36.44140625" style="55" customWidth="1"/>
    <col min="2819" max="2819" width="20.44140625" style="55" customWidth="1"/>
    <col min="2820" max="2820" width="12.5546875" style="55" bestFit="1" customWidth="1"/>
    <col min="2821" max="2821" width="11.5546875" style="55" customWidth="1"/>
    <col min="2822" max="2822" width="13.109375" style="55" customWidth="1"/>
    <col min="2823" max="2823" width="12.5546875" style="55" bestFit="1" customWidth="1"/>
    <col min="2824" max="3068" width="9.109375" style="55"/>
    <col min="3069" max="3069" width="14.5546875" style="55" customWidth="1"/>
    <col min="3070" max="3070" width="19.5546875" style="55" customWidth="1"/>
    <col min="3071" max="3071" width="15.109375" style="55" customWidth="1"/>
    <col min="3072" max="3072" width="15.88671875" style="55" customWidth="1"/>
    <col min="3073" max="3073" width="17.5546875" style="55" customWidth="1"/>
    <col min="3074" max="3074" width="36.44140625" style="55" customWidth="1"/>
    <col min="3075" max="3075" width="20.44140625" style="55" customWidth="1"/>
    <col min="3076" max="3076" width="12.5546875" style="55" bestFit="1" customWidth="1"/>
    <col min="3077" max="3077" width="11.5546875" style="55" customWidth="1"/>
    <col min="3078" max="3078" width="13.109375" style="55" customWidth="1"/>
    <col min="3079" max="3079" width="12.5546875" style="55" bestFit="1" customWidth="1"/>
    <col min="3080" max="3324" width="9.109375" style="55"/>
    <col min="3325" max="3325" width="14.5546875" style="55" customWidth="1"/>
    <col min="3326" max="3326" width="19.5546875" style="55" customWidth="1"/>
    <col min="3327" max="3327" width="15.109375" style="55" customWidth="1"/>
    <col min="3328" max="3328" width="15.88671875" style="55" customWidth="1"/>
    <col min="3329" max="3329" width="17.5546875" style="55" customWidth="1"/>
    <col min="3330" max="3330" width="36.44140625" style="55" customWidth="1"/>
    <col min="3331" max="3331" width="20.44140625" style="55" customWidth="1"/>
    <col min="3332" max="3332" width="12.5546875" style="55" bestFit="1" customWidth="1"/>
    <col min="3333" max="3333" width="11.5546875" style="55" customWidth="1"/>
    <col min="3334" max="3334" width="13.109375" style="55" customWidth="1"/>
    <col min="3335" max="3335" width="12.5546875" style="55" bestFit="1" customWidth="1"/>
    <col min="3336" max="3580" width="9.109375" style="55"/>
    <col min="3581" max="3581" width="14.5546875" style="55" customWidth="1"/>
    <col min="3582" max="3582" width="19.5546875" style="55" customWidth="1"/>
    <col min="3583" max="3583" width="15.109375" style="55" customWidth="1"/>
    <col min="3584" max="3584" width="15.88671875" style="55" customWidth="1"/>
    <col min="3585" max="3585" width="17.5546875" style="55" customWidth="1"/>
    <col min="3586" max="3586" width="36.44140625" style="55" customWidth="1"/>
    <col min="3587" max="3587" width="20.44140625" style="55" customWidth="1"/>
    <col min="3588" max="3588" width="12.5546875" style="55" bestFit="1" customWidth="1"/>
    <col min="3589" max="3589" width="11.5546875" style="55" customWidth="1"/>
    <col min="3590" max="3590" width="13.109375" style="55" customWidth="1"/>
    <col min="3591" max="3591" width="12.5546875" style="55" bestFit="1" customWidth="1"/>
    <col min="3592" max="3836" width="9.109375" style="55"/>
    <col min="3837" max="3837" width="14.5546875" style="55" customWidth="1"/>
    <col min="3838" max="3838" width="19.5546875" style="55" customWidth="1"/>
    <col min="3839" max="3839" width="15.109375" style="55" customWidth="1"/>
    <col min="3840" max="3840" width="15.88671875" style="55" customWidth="1"/>
    <col min="3841" max="3841" width="17.5546875" style="55" customWidth="1"/>
    <col min="3842" max="3842" width="36.44140625" style="55" customWidth="1"/>
    <col min="3843" max="3843" width="20.44140625" style="55" customWidth="1"/>
    <col min="3844" max="3844" width="12.5546875" style="55" bestFit="1" customWidth="1"/>
    <col min="3845" max="3845" width="11.5546875" style="55" customWidth="1"/>
    <col min="3846" max="3846" width="13.109375" style="55" customWidth="1"/>
    <col min="3847" max="3847" width="12.5546875" style="55" bestFit="1" customWidth="1"/>
    <col min="3848" max="4092" width="9.109375" style="55"/>
    <col min="4093" max="4093" width="14.5546875" style="55" customWidth="1"/>
    <col min="4094" max="4094" width="19.5546875" style="55" customWidth="1"/>
    <col min="4095" max="4095" width="15.109375" style="55" customWidth="1"/>
    <col min="4096" max="4096" width="15.88671875" style="55" customWidth="1"/>
    <col min="4097" max="4097" width="17.5546875" style="55" customWidth="1"/>
    <col min="4098" max="4098" width="36.44140625" style="55" customWidth="1"/>
    <col min="4099" max="4099" width="20.44140625" style="55" customWidth="1"/>
    <col min="4100" max="4100" width="12.5546875" style="55" bestFit="1" customWidth="1"/>
    <col min="4101" max="4101" width="11.5546875" style="55" customWidth="1"/>
    <col min="4102" max="4102" width="13.109375" style="55" customWidth="1"/>
    <col min="4103" max="4103" width="12.5546875" style="55" bestFit="1" customWidth="1"/>
    <col min="4104" max="4348" width="9.109375" style="55"/>
    <col min="4349" max="4349" width="14.5546875" style="55" customWidth="1"/>
    <col min="4350" max="4350" width="19.5546875" style="55" customWidth="1"/>
    <col min="4351" max="4351" width="15.109375" style="55" customWidth="1"/>
    <col min="4352" max="4352" width="15.88671875" style="55" customWidth="1"/>
    <col min="4353" max="4353" width="17.5546875" style="55" customWidth="1"/>
    <col min="4354" max="4354" width="36.44140625" style="55" customWidth="1"/>
    <col min="4355" max="4355" width="20.44140625" style="55" customWidth="1"/>
    <col min="4356" max="4356" width="12.5546875" style="55" bestFit="1" customWidth="1"/>
    <col min="4357" max="4357" width="11.5546875" style="55" customWidth="1"/>
    <col min="4358" max="4358" width="13.109375" style="55" customWidth="1"/>
    <col min="4359" max="4359" width="12.5546875" style="55" bestFit="1" customWidth="1"/>
    <col min="4360" max="4604" width="9.109375" style="55"/>
    <col min="4605" max="4605" width="14.5546875" style="55" customWidth="1"/>
    <col min="4606" max="4606" width="19.5546875" style="55" customWidth="1"/>
    <col min="4607" max="4607" width="15.109375" style="55" customWidth="1"/>
    <col min="4608" max="4608" width="15.88671875" style="55" customWidth="1"/>
    <col min="4609" max="4609" width="17.5546875" style="55" customWidth="1"/>
    <col min="4610" max="4610" width="36.44140625" style="55" customWidth="1"/>
    <col min="4611" max="4611" width="20.44140625" style="55" customWidth="1"/>
    <col min="4612" max="4612" width="12.5546875" style="55" bestFit="1" customWidth="1"/>
    <col min="4613" max="4613" width="11.5546875" style="55" customWidth="1"/>
    <col min="4614" max="4614" width="13.109375" style="55" customWidth="1"/>
    <col min="4615" max="4615" width="12.5546875" style="55" bestFit="1" customWidth="1"/>
    <col min="4616" max="4860" width="9.109375" style="55"/>
    <col min="4861" max="4861" width="14.5546875" style="55" customWidth="1"/>
    <col min="4862" max="4862" width="19.5546875" style="55" customWidth="1"/>
    <col min="4863" max="4863" width="15.109375" style="55" customWidth="1"/>
    <col min="4864" max="4864" width="15.88671875" style="55" customWidth="1"/>
    <col min="4865" max="4865" width="17.5546875" style="55" customWidth="1"/>
    <col min="4866" max="4866" width="36.44140625" style="55" customWidth="1"/>
    <col min="4867" max="4867" width="20.44140625" style="55" customWidth="1"/>
    <col min="4868" max="4868" width="12.5546875" style="55" bestFit="1" customWidth="1"/>
    <col min="4869" max="4869" width="11.5546875" style="55" customWidth="1"/>
    <col min="4870" max="4870" width="13.109375" style="55" customWidth="1"/>
    <col min="4871" max="4871" width="12.5546875" style="55" bestFit="1" customWidth="1"/>
    <col min="4872" max="5116" width="9.109375" style="55"/>
    <col min="5117" max="5117" width="14.5546875" style="55" customWidth="1"/>
    <col min="5118" max="5118" width="19.5546875" style="55" customWidth="1"/>
    <col min="5119" max="5119" width="15.109375" style="55" customWidth="1"/>
    <col min="5120" max="5120" width="15.88671875" style="55" customWidth="1"/>
    <col min="5121" max="5121" width="17.5546875" style="55" customWidth="1"/>
    <col min="5122" max="5122" width="36.44140625" style="55" customWidth="1"/>
    <col min="5123" max="5123" width="20.44140625" style="55" customWidth="1"/>
    <col min="5124" max="5124" width="12.5546875" style="55" bestFit="1" customWidth="1"/>
    <col min="5125" max="5125" width="11.5546875" style="55" customWidth="1"/>
    <col min="5126" max="5126" width="13.109375" style="55" customWidth="1"/>
    <col min="5127" max="5127" width="12.5546875" style="55" bestFit="1" customWidth="1"/>
    <col min="5128" max="5372" width="9.109375" style="55"/>
    <col min="5373" max="5373" width="14.5546875" style="55" customWidth="1"/>
    <col min="5374" max="5374" width="19.5546875" style="55" customWidth="1"/>
    <col min="5375" max="5375" width="15.109375" style="55" customWidth="1"/>
    <col min="5376" max="5376" width="15.88671875" style="55" customWidth="1"/>
    <col min="5377" max="5377" width="17.5546875" style="55" customWidth="1"/>
    <col min="5378" max="5378" width="36.44140625" style="55" customWidth="1"/>
    <col min="5379" max="5379" width="20.44140625" style="55" customWidth="1"/>
    <col min="5380" max="5380" width="12.5546875" style="55" bestFit="1" customWidth="1"/>
    <col min="5381" max="5381" width="11.5546875" style="55" customWidth="1"/>
    <col min="5382" max="5382" width="13.109375" style="55" customWidth="1"/>
    <col min="5383" max="5383" width="12.5546875" style="55" bestFit="1" customWidth="1"/>
    <col min="5384" max="5628" width="9.109375" style="55"/>
    <col min="5629" max="5629" width="14.5546875" style="55" customWidth="1"/>
    <col min="5630" max="5630" width="19.5546875" style="55" customWidth="1"/>
    <col min="5631" max="5631" width="15.109375" style="55" customWidth="1"/>
    <col min="5632" max="5632" width="15.88671875" style="55" customWidth="1"/>
    <col min="5633" max="5633" width="17.5546875" style="55" customWidth="1"/>
    <col min="5634" max="5634" width="36.44140625" style="55" customWidth="1"/>
    <col min="5635" max="5635" width="20.44140625" style="55" customWidth="1"/>
    <col min="5636" max="5636" width="12.5546875" style="55" bestFit="1" customWidth="1"/>
    <col min="5637" max="5637" width="11.5546875" style="55" customWidth="1"/>
    <col min="5638" max="5638" width="13.109375" style="55" customWidth="1"/>
    <col min="5639" max="5639" width="12.5546875" style="55" bestFit="1" customWidth="1"/>
    <col min="5640" max="5884" width="9.109375" style="55"/>
    <col min="5885" max="5885" width="14.5546875" style="55" customWidth="1"/>
    <col min="5886" max="5886" width="19.5546875" style="55" customWidth="1"/>
    <col min="5887" max="5887" width="15.109375" style="55" customWidth="1"/>
    <col min="5888" max="5888" width="15.88671875" style="55" customWidth="1"/>
    <col min="5889" max="5889" width="17.5546875" style="55" customWidth="1"/>
    <col min="5890" max="5890" width="36.44140625" style="55" customWidth="1"/>
    <col min="5891" max="5891" width="20.44140625" style="55" customWidth="1"/>
    <col min="5892" max="5892" width="12.5546875" style="55" bestFit="1" customWidth="1"/>
    <col min="5893" max="5893" width="11.5546875" style="55" customWidth="1"/>
    <col min="5894" max="5894" width="13.109375" style="55" customWidth="1"/>
    <col min="5895" max="5895" width="12.5546875" style="55" bestFit="1" customWidth="1"/>
    <col min="5896" max="6140" width="9.109375" style="55"/>
    <col min="6141" max="6141" width="14.5546875" style="55" customWidth="1"/>
    <col min="6142" max="6142" width="19.5546875" style="55" customWidth="1"/>
    <col min="6143" max="6143" width="15.109375" style="55" customWidth="1"/>
    <col min="6144" max="6144" width="15.88671875" style="55" customWidth="1"/>
    <col min="6145" max="6145" width="17.5546875" style="55" customWidth="1"/>
    <col min="6146" max="6146" width="36.44140625" style="55" customWidth="1"/>
    <col min="6147" max="6147" width="20.44140625" style="55" customWidth="1"/>
    <col min="6148" max="6148" width="12.5546875" style="55" bestFit="1" customWidth="1"/>
    <col min="6149" max="6149" width="11.5546875" style="55" customWidth="1"/>
    <col min="6150" max="6150" width="13.109375" style="55" customWidth="1"/>
    <col min="6151" max="6151" width="12.5546875" style="55" bestFit="1" customWidth="1"/>
    <col min="6152" max="6396" width="9.109375" style="55"/>
    <col min="6397" max="6397" width="14.5546875" style="55" customWidth="1"/>
    <col min="6398" max="6398" width="19.5546875" style="55" customWidth="1"/>
    <col min="6399" max="6399" width="15.109375" style="55" customWidth="1"/>
    <col min="6400" max="6400" width="15.88671875" style="55" customWidth="1"/>
    <col min="6401" max="6401" width="17.5546875" style="55" customWidth="1"/>
    <col min="6402" max="6402" width="36.44140625" style="55" customWidth="1"/>
    <col min="6403" max="6403" width="20.44140625" style="55" customWidth="1"/>
    <col min="6404" max="6404" width="12.5546875" style="55" bestFit="1" customWidth="1"/>
    <col min="6405" max="6405" width="11.5546875" style="55" customWidth="1"/>
    <col min="6406" max="6406" width="13.109375" style="55" customWidth="1"/>
    <col min="6407" max="6407" width="12.5546875" style="55" bestFit="1" customWidth="1"/>
    <col min="6408" max="6652" width="9.109375" style="55"/>
    <col min="6653" max="6653" width="14.5546875" style="55" customWidth="1"/>
    <col min="6654" max="6654" width="19.5546875" style="55" customWidth="1"/>
    <col min="6655" max="6655" width="15.109375" style="55" customWidth="1"/>
    <col min="6656" max="6656" width="15.88671875" style="55" customWidth="1"/>
    <col min="6657" max="6657" width="17.5546875" style="55" customWidth="1"/>
    <col min="6658" max="6658" width="36.44140625" style="55" customWidth="1"/>
    <col min="6659" max="6659" width="20.44140625" style="55" customWidth="1"/>
    <col min="6660" max="6660" width="12.5546875" style="55" bestFit="1" customWidth="1"/>
    <col min="6661" max="6661" width="11.5546875" style="55" customWidth="1"/>
    <col min="6662" max="6662" width="13.109375" style="55" customWidth="1"/>
    <col min="6663" max="6663" width="12.5546875" style="55" bestFit="1" customWidth="1"/>
    <col min="6664" max="6908" width="9.109375" style="55"/>
    <col min="6909" max="6909" width="14.5546875" style="55" customWidth="1"/>
    <col min="6910" max="6910" width="19.5546875" style="55" customWidth="1"/>
    <col min="6911" max="6911" width="15.109375" style="55" customWidth="1"/>
    <col min="6912" max="6912" width="15.88671875" style="55" customWidth="1"/>
    <col min="6913" max="6913" width="17.5546875" style="55" customWidth="1"/>
    <col min="6914" max="6914" width="36.44140625" style="55" customWidth="1"/>
    <col min="6915" max="6915" width="20.44140625" style="55" customWidth="1"/>
    <col min="6916" max="6916" width="12.5546875" style="55" bestFit="1" customWidth="1"/>
    <col min="6917" max="6917" width="11.5546875" style="55" customWidth="1"/>
    <col min="6918" max="6918" width="13.109375" style="55" customWidth="1"/>
    <col min="6919" max="6919" width="12.5546875" style="55" bestFit="1" customWidth="1"/>
    <col min="6920" max="7164" width="9.109375" style="55"/>
    <col min="7165" max="7165" width="14.5546875" style="55" customWidth="1"/>
    <col min="7166" max="7166" width="19.5546875" style="55" customWidth="1"/>
    <col min="7167" max="7167" width="15.109375" style="55" customWidth="1"/>
    <col min="7168" max="7168" width="15.88671875" style="55" customWidth="1"/>
    <col min="7169" max="7169" width="17.5546875" style="55" customWidth="1"/>
    <col min="7170" max="7170" width="36.44140625" style="55" customWidth="1"/>
    <col min="7171" max="7171" width="20.44140625" style="55" customWidth="1"/>
    <col min="7172" max="7172" width="12.5546875" style="55" bestFit="1" customWidth="1"/>
    <col min="7173" max="7173" width="11.5546875" style="55" customWidth="1"/>
    <col min="7174" max="7174" width="13.109375" style="55" customWidth="1"/>
    <col min="7175" max="7175" width="12.5546875" style="55" bestFit="1" customWidth="1"/>
    <col min="7176" max="7420" width="9.109375" style="55"/>
    <col min="7421" max="7421" width="14.5546875" style="55" customWidth="1"/>
    <col min="7422" max="7422" width="19.5546875" style="55" customWidth="1"/>
    <col min="7423" max="7423" width="15.109375" style="55" customWidth="1"/>
    <col min="7424" max="7424" width="15.88671875" style="55" customWidth="1"/>
    <col min="7425" max="7425" width="17.5546875" style="55" customWidth="1"/>
    <col min="7426" max="7426" width="36.44140625" style="55" customWidth="1"/>
    <col min="7427" max="7427" width="20.44140625" style="55" customWidth="1"/>
    <col min="7428" max="7428" width="12.5546875" style="55" bestFit="1" customWidth="1"/>
    <col min="7429" max="7429" width="11.5546875" style="55" customWidth="1"/>
    <col min="7430" max="7430" width="13.109375" style="55" customWidth="1"/>
    <col min="7431" max="7431" width="12.5546875" style="55" bestFit="1" customWidth="1"/>
    <col min="7432" max="7676" width="9.109375" style="55"/>
    <col min="7677" max="7677" width="14.5546875" style="55" customWidth="1"/>
    <col min="7678" max="7678" width="19.5546875" style="55" customWidth="1"/>
    <col min="7679" max="7679" width="15.109375" style="55" customWidth="1"/>
    <col min="7680" max="7680" width="15.88671875" style="55" customWidth="1"/>
    <col min="7681" max="7681" width="17.5546875" style="55" customWidth="1"/>
    <col min="7682" max="7682" width="36.44140625" style="55" customWidth="1"/>
    <col min="7683" max="7683" width="20.44140625" style="55" customWidth="1"/>
    <col min="7684" max="7684" width="12.5546875" style="55" bestFit="1" customWidth="1"/>
    <col min="7685" max="7685" width="11.5546875" style="55" customWidth="1"/>
    <col min="7686" max="7686" width="13.109375" style="55" customWidth="1"/>
    <col min="7687" max="7687" width="12.5546875" style="55" bestFit="1" customWidth="1"/>
    <col min="7688" max="7932" width="9.109375" style="55"/>
    <col min="7933" max="7933" width="14.5546875" style="55" customWidth="1"/>
    <col min="7934" max="7934" width="19.5546875" style="55" customWidth="1"/>
    <col min="7935" max="7935" width="15.109375" style="55" customWidth="1"/>
    <col min="7936" max="7936" width="15.88671875" style="55" customWidth="1"/>
    <col min="7937" max="7937" width="17.5546875" style="55" customWidth="1"/>
    <col min="7938" max="7938" width="36.44140625" style="55" customWidth="1"/>
    <col min="7939" max="7939" width="20.44140625" style="55" customWidth="1"/>
    <col min="7940" max="7940" width="12.5546875" style="55" bestFit="1" customWidth="1"/>
    <col min="7941" max="7941" width="11.5546875" style="55" customWidth="1"/>
    <col min="7942" max="7942" width="13.109375" style="55" customWidth="1"/>
    <col min="7943" max="7943" width="12.5546875" style="55" bestFit="1" customWidth="1"/>
    <col min="7944" max="8188" width="9.109375" style="55"/>
    <col min="8189" max="8189" width="14.5546875" style="55" customWidth="1"/>
    <col min="8190" max="8190" width="19.5546875" style="55" customWidth="1"/>
    <col min="8191" max="8191" width="15.109375" style="55" customWidth="1"/>
    <col min="8192" max="8192" width="15.88671875" style="55" customWidth="1"/>
    <col min="8193" max="8193" width="17.5546875" style="55" customWidth="1"/>
    <col min="8194" max="8194" width="36.44140625" style="55" customWidth="1"/>
    <col min="8195" max="8195" width="20.44140625" style="55" customWidth="1"/>
    <col min="8196" max="8196" width="12.5546875" style="55" bestFit="1" customWidth="1"/>
    <col min="8197" max="8197" width="11.5546875" style="55" customWidth="1"/>
    <col min="8198" max="8198" width="13.109375" style="55" customWidth="1"/>
    <col min="8199" max="8199" width="12.5546875" style="55" bestFit="1" customWidth="1"/>
    <col min="8200" max="8444" width="9.109375" style="55"/>
    <col min="8445" max="8445" width="14.5546875" style="55" customWidth="1"/>
    <col min="8446" max="8446" width="19.5546875" style="55" customWidth="1"/>
    <col min="8447" max="8447" width="15.109375" style="55" customWidth="1"/>
    <col min="8448" max="8448" width="15.88671875" style="55" customWidth="1"/>
    <col min="8449" max="8449" width="17.5546875" style="55" customWidth="1"/>
    <col min="8450" max="8450" width="36.44140625" style="55" customWidth="1"/>
    <col min="8451" max="8451" width="20.44140625" style="55" customWidth="1"/>
    <col min="8452" max="8452" width="12.5546875" style="55" bestFit="1" customWidth="1"/>
    <col min="8453" max="8453" width="11.5546875" style="55" customWidth="1"/>
    <col min="8454" max="8454" width="13.109375" style="55" customWidth="1"/>
    <col min="8455" max="8455" width="12.5546875" style="55" bestFit="1" customWidth="1"/>
    <col min="8456" max="8700" width="9.109375" style="55"/>
    <col min="8701" max="8701" width="14.5546875" style="55" customWidth="1"/>
    <col min="8702" max="8702" width="19.5546875" style="55" customWidth="1"/>
    <col min="8703" max="8703" width="15.109375" style="55" customWidth="1"/>
    <col min="8704" max="8704" width="15.88671875" style="55" customWidth="1"/>
    <col min="8705" max="8705" width="17.5546875" style="55" customWidth="1"/>
    <col min="8706" max="8706" width="36.44140625" style="55" customWidth="1"/>
    <col min="8707" max="8707" width="20.44140625" style="55" customWidth="1"/>
    <col min="8708" max="8708" width="12.5546875" style="55" bestFit="1" customWidth="1"/>
    <col min="8709" max="8709" width="11.5546875" style="55" customWidth="1"/>
    <col min="8710" max="8710" width="13.109375" style="55" customWidth="1"/>
    <col min="8711" max="8711" width="12.5546875" style="55" bestFit="1" customWidth="1"/>
    <col min="8712" max="8956" width="9.109375" style="55"/>
    <col min="8957" max="8957" width="14.5546875" style="55" customWidth="1"/>
    <col min="8958" max="8958" width="19.5546875" style="55" customWidth="1"/>
    <col min="8959" max="8959" width="15.109375" style="55" customWidth="1"/>
    <col min="8960" max="8960" width="15.88671875" style="55" customWidth="1"/>
    <col min="8961" max="8961" width="17.5546875" style="55" customWidth="1"/>
    <col min="8962" max="8962" width="36.44140625" style="55" customWidth="1"/>
    <col min="8963" max="8963" width="20.44140625" style="55" customWidth="1"/>
    <col min="8964" max="8964" width="12.5546875" style="55" bestFit="1" customWidth="1"/>
    <col min="8965" max="8965" width="11.5546875" style="55" customWidth="1"/>
    <col min="8966" max="8966" width="13.109375" style="55" customWidth="1"/>
    <col min="8967" max="8967" width="12.5546875" style="55" bestFit="1" customWidth="1"/>
    <col min="8968" max="9212" width="9.109375" style="55"/>
    <col min="9213" max="9213" width="14.5546875" style="55" customWidth="1"/>
    <col min="9214" max="9214" width="19.5546875" style="55" customWidth="1"/>
    <col min="9215" max="9215" width="15.109375" style="55" customWidth="1"/>
    <col min="9216" max="9216" width="15.88671875" style="55" customWidth="1"/>
    <col min="9217" max="9217" width="17.5546875" style="55" customWidth="1"/>
    <col min="9218" max="9218" width="36.44140625" style="55" customWidth="1"/>
    <col min="9219" max="9219" width="20.44140625" style="55" customWidth="1"/>
    <col min="9220" max="9220" width="12.5546875" style="55" bestFit="1" customWidth="1"/>
    <col min="9221" max="9221" width="11.5546875" style="55" customWidth="1"/>
    <col min="9222" max="9222" width="13.109375" style="55" customWidth="1"/>
    <col min="9223" max="9223" width="12.5546875" style="55" bestFit="1" customWidth="1"/>
    <col min="9224" max="9468" width="9.109375" style="55"/>
    <col min="9469" max="9469" width="14.5546875" style="55" customWidth="1"/>
    <col min="9470" max="9470" width="19.5546875" style="55" customWidth="1"/>
    <col min="9471" max="9471" width="15.109375" style="55" customWidth="1"/>
    <col min="9472" max="9472" width="15.88671875" style="55" customWidth="1"/>
    <col min="9473" max="9473" width="17.5546875" style="55" customWidth="1"/>
    <col min="9474" max="9474" width="36.44140625" style="55" customWidth="1"/>
    <col min="9475" max="9475" width="20.44140625" style="55" customWidth="1"/>
    <col min="9476" max="9476" width="12.5546875" style="55" bestFit="1" customWidth="1"/>
    <col min="9477" max="9477" width="11.5546875" style="55" customWidth="1"/>
    <col min="9478" max="9478" width="13.109375" style="55" customWidth="1"/>
    <col min="9479" max="9479" width="12.5546875" style="55" bestFit="1" customWidth="1"/>
    <col min="9480" max="9724" width="9.109375" style="55"/>
    <col min="9725" max="9725" width="14.5546875" style="55" customWidth="1"/>
    <col min="9726" max="9726" width="19.5546875" style="55" customWidth="1"/>
    <col min="9727" max="9727" width="15.109375" style="55" customWidth="1"/>
    <col min="9728" max="9728" width="15.88671875" style="55" customWidth="1"/>
    <col min="9729" max="9729" width="17.5546875" style="55" customWidth="1"/>
    <col min="9730" max="9730" width="36.44140625" style="55" customWidth="1"/>
    <col min="9731" max="9731" width="20.44140625" style="55" customWidth="1"/>
    <col min="9732" max="9732" width="12.5546875" style="55" bestFit="1" customWidth="1"/>
    <col min="9733" max="9733" width="11.5546875" style="55" customWidth="1"/>
    <col min="9734" max="9734" width="13.109375" style="55" customWidth="1"/>
    <col min="9735" max="9735" width="12.5546875" style="55" bestFit="1" customWidth="1"/>
    <col min="9736" max="9980" width="9.109375" style="55"/>
    <col min="9981" max="9981" width="14.5546875" style="55" customWidth="1"/>
    <col min="9982" max="9982" width="19.5546875" style="55" customWidth="1"/>
    <col min="9983" max="9983" width="15.109375" style="55" customWidth="1"/>
    <col min="9984" max="9984" width="15.88671875" style="55" customWidth="1"/>
    <col min="9985" max="9985" width="17.5546875" style="55" customWidth="1"/>
    <col min="9986" max="9986" width="36.44140625" style="55" customWidth="1"/>
    <col min="9987" max="9987" width="20.44140625" style="55" customWidth="1"/>
    <col min="9988" max="9988" width="12.5546875" style="55" bestFit="1" customWidth="1"/>
    <col min="9989" max="9989" width="11.5546875" style="55" customWidth="1"/>
    <col min="9990" max="9990" width="13.109375" style="55" customWidth="1"/>
    <col min="9991" max="9991" width="12.5546875" style="55" bestFit="1" customWidth="1"/>
    <col min="9992" max="10236" width="9.109375" style="55"/>
    <col min="10237" max="10237" width="14.5546875" style="55" customWidth="1"/>
    <col min="10238" max="10238" width="19.5546875" style="55" customWidth="1"/>
    <col min="10239" max="10239" width="15.109375" style="55" customWidth="1"/>
    <col min="10240" max="10240" width="15.88671875" style="55" customWidth="1"/>
    <col min="10241" max="10241" width="17.5546875" style="55" customWidth="1"/>
    <col min="10242" max="10242" width="36.44140625" style="55" customWidth="1"/>
    <col min="10243" max="10243" width="20.44140625" style="55" customWidth="1"/>
    <col min="10244" max="10244" width="12.5546875" style="55" bestFit="1" customWidth="1"/>
    <col min="10245" max="10245" width="11.5546875" style="55" customWidth="1"/>
    <col min="10246" max="10246" width="13.109375" style="55" customWidth="1"/>
    <col min="10247" max="10247" width="12.5546875" style="55" bestFit="1" customWidth="1"/>
    <col min="10248" max="10492" width="9.109375" style="55"/>
    <col min="10493" max="10493" width="14.5546875" style="55" customWidth="1"/>
    <col min="10494" max="10494" width="19.5546875" style="55" customWidth="1"/>
    <col min="10495" max="10495" width="15.109375" style="55" customWidth="1"/>
    <col min="10496" max="10496" width="15.88671875" style="55" customWidth="1"/>
    <col min="10497" max="10497" width="17.5546875" style="55" customWidth="1"/>
    <col min="10498" max="10498" width="36.44140625" style="55" customWidth="1"/>
    <col min="10499" max="10499" width="20.44140625" style="55" customWidth="1"/>
    <col min="10500" max="10500" width="12.5546875" style="55" bestFit="1" customWidth="1"/>
    <col min="10501" max="10501" width="11.5546875" style="55" customWidth="1"/>
    <col min="10502" max="10502" width="13.109375" style="55" customWidth="1"/>
    <col min="10503" max="10503" width="12.5546875" style="55" bestFit="1" customWidth="1"/>
    <col min="10504" max="10748" width="9.109375" style="55"/>
    <col min="10749" max="10749" width="14.5546875" style="55" customWidth="1"/>
    <col min="10750" max="10750" width="19.5546875" style="55" customWidth="1"/>
    <col min="10751" max="10751" width="15.109375" style="55" customWidth="1"/>
    <col min="10752" max="10752" width="15.88671875" style="55" customWidth="1"/>
    <col min="10753" max="10753" width="17.5546875" style="55" customWidth="1"/>
    <col min="10754" max="10754" width="36.44140625" style="55" customWidth="1"/>
    <col min="10755" max="10755" width="20.44140625" style="55" customWidth="1"/>
    <col min="10756" max="10756" width="12.5546875" style="55" bestFit="1" customWidth="1"/>
    <col min="10757" max="10757" width="11.5546875" style="55" customWidth="1"/>
    <col min="10758" max="10758" width="13.109375" style="55" customWidth="1"/>
    <col min="10759" max="10759" width="12.5546875" style="55" bestFit="1" customWidth="1"/>
    <col min="10760" max="11004" width="9.109375" style="55"/>
    <col min="11005" max="11005" width="14.5546875" style="55" customWidth="1"/>
    <col min="11006" max="11006" width="19.5546875" style="55" customWidth="1"/>
    <col min="11007" max="11007" width="15.109375" style="55" customWidth="1"/>
    <col min="11008" max="11008" width="15.88671875" style="55" customWidth="1"/>
    <col min="11009" max="11009" width="17.5546875" style="55" customWidth="1"/>
    <col min="11010" max="11010" width="36.44140625" style="55" customWidth="1"/>
    <col min="11011" max="11011" width="20.44140625" style="55" customWidth="1"/>
    <col min="11012" max="11012" width="12.5546875" style="55" bestFit="1" customWidth="1"/>
    <col min="11013" max="11013" width="11.5546875" style="55" customWidth="1"/>
    <col min="11014" max="11014" width="13.109375" style="55" customWidth="1"/>
    <col min="11015" max="11015" width="12.5546875" style="55" bestFit="1" customWidth="1"/>
    <col min="11016" max="11260" width="9.109375" style="55"/>
    <col min="11261" max="11261" width="14.5546875" style="55" customWidth="1"/>
    <col min="11262" max="11262" width="19.5546875" style="55" customWidth="1"/>
    <col min="11263" max="11263" width="15.109375" style="55" customWidth="1"/>
    <col min="11264" max="11264" width="15.88671875" style="55" customWidth="1"/>
    <col min="11265" max="11265" width="17.5546875" style="55" customWidth="1"/>
    <col min="11266" max="11266" width="36.44140625" style="55" customWidth="1"/>
    <col min="11267" max="11267" width="20.44140625" style="55" customWidth="1"/>
    <col min="11268" max="11268" width="12.5546875" style="55" bestFit="1" customWidth="1"/>
    <col min="11269" max="11269" width="11.5546875" style="55" customWidth="1"/>
    <col min="11270" max="11270" width="13.109375" style="55" customWidth="1"/>
    <col min="11271" max="11271" width="12.5546875" style="55" bestFit="1" customWidth="1"/>
    <col min="11272" max="11516" width="9.109375" style="55"/>
    <col min="11517" max="11517" width="14.5546875" style="55" customWidth="1"/>
    <col min="11518" max="11518" width="19.5546875" style="55" customWidth="1"/>
    <col min="11519" max="11519" width="15.109375" style="55" customWidth="1"/>
    <col min="11520" max="11520" width="15.88671875" style="55" customWidth="1"/>
    <col min="11521" max="11521" width="17.5546875" style="55" customWidth="1"/>
    <col min="11522" max="11522" width="36.44140625" style="55" customWidth="1"/>
    <col min="11523" max="11523" width="20.44140625" style="55" customWidth="1"/>
    <col min="11524" max="11524" width="12.5546875" style="55" bestFit="1" customWidth="1"/>
    <col min="11525" max="11525" width="11.5546875" style="55" customWidth="1"/>
    <col min="11526" max="11526" width="13.109375" style="55" customWidth="1"/>
    <col min="11527" max="11527" width="12.5546875" style="55" bestFit="1" customWidth="1"/>
    <col min="11528" max="11772" width="9.109375" style="55"/>
    <col min="11773" max="11773" width="14.5546875" style="55" customWidth="1"/>
    <col min="11774" max="11774" width="19.5546875" style="55" customWidth="1"/>
    <col min="11775" max="11775" width="15.109375" style="55" customWidth="1"/>
    <col min="11776" max="11776" width="15.88671875" style="55" customWidth="1"/>
    <col min="11777" max="11777" width="17.5546875" style="55" customWidth="1"/>
    <col min="11778" max="11778" width="36.44140625" style="55" customWidth="1"/>
    <col min="11779" max="11779" width="20.44140625" style="55" customWidth="1"/>
    <col min="11780" max="11780" width="12.5546875" style="55" bestFit="1" customWidth="1"/>
    <col min="11781" max="11781" width="11.5546875" style="55" customWidth="1"/>
    <col min="11782" max="11782" width="13.109375" style="55" customWidth="1"/>
    <col min="11783" max="11783" width="12.5546875" style="55" bestFit="1" customWidth="1"/>
    <col min="11784" max="12028" width="9.109375" style="55"/>
    <col min="12029" max="12029" width="14.5546875" style="55" customWidth="1"/>
    <col min="12030" max="12030" width="19.5546875" style="55" customWidth="1"/>
    <col min="12031" max="12031" width="15.109375" style="55" customWidth="1"/>
    <col min="12032" max="12032" width="15.88671875" style="55" customWidth="1"/>
    <col min="12033" max="12033" width="17.5546875" style="55" customWidth="1"/>
    <col min="12034" max="12034" width="36.44140625" style="55" customWidth="1"/>
    <col min="12035" max="12035" width="20.44140625" style="55" customWidth="1"/>
    <col min="12036" max="12036" width="12.5546875" style="55" bestFit="1" customWidth="1"/>
    <col min="12037" max="12037" width="11.5546875" style="55" customWidth="1"/>
    <col min="12038" max="12038" width="13.109375" style="55" customWidth="1"/>
    <col min="12039" max="12039" width="12.5546875" style="55" bestFit="1" customWidth="1"/>
    <col min="12040" max="12284" width="9.109375" style="55"/>
    <col min="12285" max="12285" width="14.5546875" style="55" customWidth="1"/>
    <col min="12286" max="12286" width="19.5546875" style="55" customWidth="1"/>
    <col min="12287" max="12287" width="15.109375" style="55" customWidth="1"/>
    <col min="12288" max="12288" width="15.88671875" style="55" customWidth="1"/>
    <col min="12289" max="12289" width="17.5546875" style="55" customWidth="1"/>
    <col min="12290" max="12290" width="36.44140625" style="55" customWidth="1"/>
    <col min="12291" max="12291" width="20.44140625" style="55" customWidth="1"/>
    <col min="12292" max="12292" width="12.5546875" style="55" bestFit="1" customWidth="1"/>
    <col min="12293" max="12293" width="11.5546875" style="55" customWidth="1"/>
    <col min="12294" max="12294" width="13.109375" style="55" customWidth="1"/>
    <col min="12295" max="12295" width="12.5546875" style="55" bestFit="1" customWidth="1"/>
    <col min="12296" max="12540" width="9.109375" style="55"/>
    <col min="12541" max="12541" width="14.5546875" style="55" customWidth="1"/>
    <col min="12542" max="12542" width="19.5546875" style="55" customWidth="1"/>
    <col min="12543" max="12543" width="15.109375" style="55" customWidth="1"/>
    <col min="12544" max="12544" width="15.88671875" style="55" customWidth="1"/>
    <col min="12545" max="12545" width="17.5546875" style="55" customWidth="1"/>
    <col min="12546" max="12546" width="36.44140625" style="55" customWidth="1"/>
    <col min="12547" max="12547" width="20.44140625" style="55" customWidth="1"/>
    <col min="12548" max="12548" width="12.5546875" style="55" bestFit="1" customWidth="1"/>
    <col min="12549" max="12549" width="11.5546875" style="55" customWidth="1"/>
    <col min="12550" max="12550" width="13.109375" style="55" customWidth="1"/>
    <col min="12551" max="12551" width="12.5546875" style="55" bestFit="1" customWidth="1"/>
    <col min="12552" max="12796" width="9.109375" style="55"/>
    <col min="12797" max="12797" width="14.5546875" style="55" customWidth="1"/>
    <col min="12798" max="12798" width="19.5546875" style="55" customWidth="1"/>
    <col min="12799" max="12799" width="15.109375" style="55" customWidth="1"/>
    <col min="12800" max="12800" width="15.88671875" style="55" customWidth="1"/>
    <col min="12801" max="12801" width="17.5546875" style="55" customWidth="1"/>
    <col min="12802" max="12802" width="36.44140625" style="55" customWidth="1"/>
    <col min="12803" max="12803" width="20.44140625" style="55" customWidth="1"/>
    <col min="12804" max="12804" width="12.5546875" style="55" bestFit="1" customWidth="1"/>
    <col min="12805" max="12805" width="11.5546875" style="55" customWidth="1"/>
    <col min="12806" max="12806" width="13.109375" style="55" customWidth="1"/>
    <col min="12807" max="12807" width="12.5546875" style="55" bestFit="1" customWidth="1"/>
    <col min="12808" max="13052" width="9.109375" style="55"/>
    <col min="13053" max="13053" width="14.5546875" style="55" customWidth="1"/>
    <col min="13054" max="13054" width="19.5546875" style="55" customWidth="1"/>
    <col min="13055" max="13055" width="15.109375" style="55" customWidth="1"/>
    <col min="13056" max="13056" width="15.88671875" style="55" customWidth="1"/>
    <col min="13057" max="13057" width="17.5546875" style="55" customWidth="1"/>
    <col min="13058" max="13058" width="36.44140625" style="55" customWidth="1"/>
    <col min="13059" max="13059" width="20.44140625" style="55" customWidth="1"/>
    <col min="13060" max="13060" width="12.5546875" style="55" bestFit="1" customWidth="1"/>
    <col min="13061" max="13061" width="11.5546875" style="55" customWidth="1"/>
    <col min="13062" max="13062" width="13.109375" style="55" customWidth="1"/>
    <col min="13063" max="13063" width="12.5546875" style="55" bestFit="1" customWidth="1"/>
    <col min="13064" max="13308" width="9.109375" style="55"/>
    <col min="13309" max="13309" width="14.5546875" style="55" customWidth="1"/>
    <col min="13310" max="13310" width="19.5546875" style="55" customWidth="1"/>
    <col min="13311" max="13311" width="15.109375" style="55" customWidth="1"/>
    <col min="13312" max="13312" width="15.88671875" style="55" customWidth="1"/>
    <col min="13313" max="13313" width="17.5546875" style="55" customWidth="1"/>
    <col min="13314" max="13314" width="36.44140625" style="55" customWidth="1"/>
    <col min="13315" max="13315" width="20.44140625" style="55" customWidth="1"/>
    <col min="13316" max="13316" width="12.5546875" style="55" bestFit="1" customWidth="1"/>
    <col min="13317" max="13317" width="11.5546875" style="55" customWidth="1"/>
    <col min="13318" max="13318" width="13.109375" style="55" customWidth="1"/>
    <col min="13319" max="13319" width="12.5546875" style="55" bestFit="1" customWidth="1"/>
    <col min="13320" max="13564" width="9.109375" style="55"/>
    <col min="13565" max="13565" width="14.5546875" style="55" customWidth="1"/>
    <col min="13566" max="13566" width="19.5546875" style="55" customWidth="1"/>
    <col min="13567" max="13567" width="15.109375" style="55" customWidth="1"/>
    <col min="13568" max="13568" width="15.88671875" style="55" customWidth="1"/>
    <col min="13569" max="13569" width="17.5546875" style="55" customWidth="1"/>
    <col min="13570" max="13570" width="36.44140625" style="55" customWidth="1"/>
    <col min="13571" max="13571" width="20.44140625" style="55" customWidth="1"/>
    <col min="13572" max="13572" width="12.5546875" style="55" bestFit="1" customWidth="1"/>
    <col min="13573" max="13573" width="11.5546875" style="55" customWidth="1"/>
    <col min="13574" max="13574" width="13.109375" style="55" customWidth="1"/>
    <col min="13575" max="13575" width="12.5546875" style="55" bestFit="1" customWidth="1"/>
    <col min="13576" max="13820" width="9.109375" style="55"/>
    <col min="13821" max="13821" width="14.5546875" style="55" customWidth="1"/>
    <col min="13822" max="13822" width="19.5546875" style="55" customWidth="1"/>
    <col min="13823" max="13823" width="15.109375" style="55" customWidth="1"/>
    <col min="13824" max="13824" width="15.88671875" style="55" customWidth="1"/>
    <col min="13825" max="13825" width="17.5546875" style="55" customWidth="1"/>
    <col min="13826" max="13826" width="36.44140625" style="55" customWidth="1"/>
    <col min="13827" max="13827" width="20.44140625" style="55" customWidth="1"/>
    <col min="13828" max="13828" width="12.5546875" style="55" bestFit="1" customWidth="1"/>
    <col min="13829" max="13829" width="11.5546875" style="55" customWidth="1"/>
    <col min="13830" max="13830" width="13.109375" style="55" customWidth="1"/>
    <col min="13831" max="13831" width="12.5546875" style="55" bestFit="1" customWidth="1"/>
    <col min="13832" max="14076" width="9.109375" style="55"/>
    <col min="14077" max="14077" width="14.5546875" style="55" customWidth="1"/>
    <col min="14078" max="14078" width="19.5546875" style="55" customWidth="1"/>
    <col min="14079" max="14079" width="15.109375" style="55" customWidth="1"/>
    <col min="14080" max="14080" width="15.88671875" style="55" customWidth="1"/>
    <col min="14081" max="14081" width="17.5546875" style="55" customWidth="1"/>
    <col min="14082" max="14082" width="36.44140625" style="55" customWidth="1"/>
    <col min="14083" max="14083" width="20.44140625" style="55" customWidth="1"/>
    <col min="14084" max="14084" width="12.5546875" style="55" bestFit="1" customWidth="1"/>
    <col min="14085" max="14085" width="11.5546875" style="55" customWidth="1"/>
    <col min="14086" max="14086" width="13.109375" style="55" customWidth="1"/>
    <col min="14087" max="14087" width="12.5546875" style="55" bestFit="1" customWidth="1"/>
    <col min="14088" max="14332" width="9.109375" style="55"/>
    <col min="14333" max="14333" width="14.5546875" style="55" customWidth="1"/>
    <col min="14334" max="14334" width="19.5546875" style="55" customWidth="1"/>
    <col min="14335" max="14335" width="15.109375" style="55" customWidth="1"/>
    <col min="14336" max="14336" width="15.88671875" style="55" customWidth="1"/>
    <col min="14337" max="14337" width="17.5546875" style="55" customWidth="1"/>
    <col min="14338" max="14338" width="36.44140625" style="55" customWidth="1"/>
    <col min="14339" max="14339" width="20.44140625" style="55" customWidth="1"/>
    <col min="14340" max="14340" width="12.5546875" style="55" bestFit="1" customWidth="1"/>
    <col min="14341" max="14341" width="11.5546875" style="55" customWidth="1"/>
    <col min="14342" max="14342" width="13.109375" style="55" customWidth="1"/>
    <col min="14343" max="14343" width="12.5546875" style="55" bestFit="1" customWidth="1"/>
    <col min="14344" max="14588" width="9.109375" style="55"/>
    <col min="14589" max="14589" width="14.5546875" style="55" customWidth="1"/>
    <col min="14590" max="14590" width="19.5546875" style="55" customWidth="1"/>
    <col min="14591" max="14591" width="15.109375" style="55" customWidth="1"/>
    <col min="14592" max="14592" width="15.88671875" style="55" customWidth="1"/>
    <col min="14593" max="14593" width="17.5546875" style="55" customWidth="1"/>
    <col min="14594" max="14594" width="36.44140625" style="55" customWidth="1"/>
    <col min="14595" max="14595" width="20.44140625" style="55" customWidth="1"/>
    <col min="14596" max="14596" width="12.5546875" style="55" bestFit="1" customWidth="1"/>
    <col min="14597" max="14597" width="11.5546875" style="55" customWidth="1"/>
    <col min="14598" max="14598" width="13.109375" style="55" customWidth="1"/>
    <col min="14599" max="14599" width="12.5546875" style="55" bestFit="1" customWidth="1"/>
    <col min="14600" max="14844" width="9.109375" style="55"/>
    <col min="14845" max="14845" width="14.5546875" style="55" customWidth="1"/>
    <col min="14846" max="14846" width="19.5546875" style="55" customWidth="1"/>
    <col min="14847" max="14847" width="15.109375" style="55" customWidth="1"/>
    <col min="14848" max="14848" width="15.88671875" style="55" customWidth="1"/>
    <col min="14849" max="14849" width="17.5546875" style="55" customWidth="1"/>
    <col min="14850" max="14850" width="36.44140625" style="55" customWidth="1"/>
    <col min="14851" max="14851" width="20.44140625" style="55" customWidth="1"/>
    <col min="14852" max="14852" width="12.5546875" style="55" bestFit="1" customWidth="1"/>
    <col min="14853" max="14853" width="11.5546875" style="55" customWidth="1"/>
    <col min="14854" max="14854" width="13.109375" style="55" customWidth="1"/>
    <col min="14855" max="14855" width="12.5546875" style="55" bestFit="1" customWidth="1"/>
    <col min="14856" max="15100" width="9.109375" style="55"/>
    <col min="15101" max="15101" width="14.5546875" style="55" customWidth="1"/>
    <col min="15102" max="15102" width="19.5546875" style="55" customWidth="1"/>
    <col min="15103" max="15103" width="15.109375" style="55" customWidth="1"/>
    <col min="15104" max="15104" width="15.88671875" style="55" customWidth="1"/>
    <col min="15105" max="15105" width="17.5546875" style="55" customWidth="1"/>
    <col min="15106" max="15106" width="36.44140625" style="55" customWidth="1"/>
    <col min="15107" max="15107" width="20.44140625" style="55" customWidth="1"/>
    <col min="15108" max="15108" width="12.5546875" style="55" bestFit="1" customWidth="1"/>
    <col min="15109" max="15109" width="11.5546875" style="55" customWidth="1"/>
    <col min="15110" max="15110" width="13.109375" style="55" customWidth="1"/>
    <col min="15111" max="15111" width="12.5546875" style="55" bestFit="1" customWidth="1"/>
    <col min="15112" max="15356" width="9.109375" style="55"/>
    <col min="15357" max="15357" width="14.5546875" style="55" customWidth="1"/>
    <col min="15358" max="15358" width="19.5546875" style="55" customWidth="1"/>
    <col min="15359" max="15359" width="15.109375" style="55" customWidth="1"/>
    <col min="15360" max="15360" width="15.88671875" style="55" customWidth="1"/>
    <col min="15361" max="15361" width="17.5546875" style="55" customWidth="1"/>
    <col min="15362" max="15362" width="36.44140625" style="55" customWidth="1"/>
    <col min="15363" max="15363" width="20.44140625" style="55" customWidth="1"/>
    <col min="15364" max="15364" width="12.5546875" style="55" bestFit="1" customWidth="1"/>
    <col min="15365" max="15365" width="11.5546875" style="55" customWidth="1"/>
    <col min="15366" max="15366" width="13.109375" style="55" customWidth="1"/>
    <col min="15367" max="15367" width="12.5546875" style="55" bestFit="1" customWidth="1"/>
    <col min="15368" max="15612" width="9.109375" style="55"/>
    <col min="15613" max="15613" width="14.5546875" style="55" customWidth="1"/>
    <col min="15614" max="15614" width="19.5546875" style="55" customWidth="1"/>
    <col min="15615" max="15615" width="15.109375" style="55" customWidth="1"/>
    <col min="15616" max="15616" width="15.88671875" style="55" customWidth="1"/>
    <col min="15617" max="15617" width="17.5546875" style="55" customWidth="1"/>
    <col min="15618" max="15618" width="36.44140625" style="55" customWidth="1"/>
    <col min="15619" max="15619" width="20.44140625" style="55" customWidth="1"/>
    <col min="15620" max="15620" width="12.5546875" style="55" bestFit="1" customWidth="1"/>
    <col min="15621" max="15621" width="11.5546875" style="55" customWidth="1"/>
    <col min="15622" max="15622" width="13.109375" style="55" customWidth="1"/>
    <col min="15623" max="15623" width="12.5546875" style="55" bestFit="1" customWidth="1"/>
    <col min="15624" max="15868" width="9.109375" style="55"/>
    <col min="15869" max="15869" width="14.5546875" style="55" customWidth="1"/>
    <col min="15870" max="15870" width="19.5546875" style="55" customWidth="1"/>
    <col min="15871" max="15871" width="15.109375" style="55" customWidth="1"/>
    <col min="15872" max="15872" width="15.88671875" style="55" customWidth="1"/>
    <col min="15873" max="15873" width="17.5546875" style="55" customWidth="1"/>
    <col min="15874" max="15874" width="36.44140625" style="55" customWidth="1"/>
    <col min="15875" max="15875" width="20.44140625" style="55" customWidth="1"/>
    <col min="15876" max="15876" width="12.5546875" style="55" bestFit="1" customWidth="1"/>
    <col min="15877" max="15877" width="11.5546875" style="55" customWidth="1"/>
    <col min="15878" max="15878" width="13.109375" style="55" customWidth="1"/>
    <col min="15879" max="15879" width="12.5546875" style="55" bestFit="1" customWidth="1"/>
    <col min="15880" max="16124" width="9.109375" style="55"/>
    <col min="16125" max="16125" width="14.5546875" style="55" customWidth="1"/>
    <col min="16126" max="16126" width="19.5546875" style="55" customWidth="1"/>
    <col min="16127" max="16127" width="15.109375" style="55" customWidth="1"/>
    <col min="16128" max="16128" width="15.88671875" style="55" customWidth="1"/>
    <col min="16129" max="16129" width="17.5546875" style="55" customWidth="1"/>
    <col min="16130" max="16130" width="36.44140625" style="55" customWidth="1"/>
    <col min="16131" max="16131" width="20.44140625" style="55" customWidth="1"/>
    <col min="16132" max="16132" width="12.5546875" style="55" bestFit="1" customWidth="1"/>
    <col min="16133" max="16133" width="11.5546875" style="55" customWidth="1"/>
    <col min="16134" max="16134" width="13.109375" style="55" customWidth="1"/>
    <col min="16135" max="16135" width="12.5546875" style="55" bestFit="1" customWidth="1"/>
    <col min="16136" max="16383" width="9.109375" style="55"/>
    <col min="16384" max="16384" width="9.109375" style="55" customWidth="1"/>
  </cols>
  <sheetData>
    <row r="1" spans="1:10" ht="34.799999999999997" x14ac:dyDescent="0.3">
      <c r="A1" s="168" t="s">
        <v>63</v>
      </c>
      <c r="B1" s="123" t="s">
        <v>64</v>
      </c>
      <c r="C1" s="124" t="s">
        <v>65</v>
      </c>
      <c r="D1" s="125" t="s">
        <v>66</v>
      </c>
      <c r="E1" s="126" t="s">
        <v>67</v>
      </c>
      <c r="F1" s="169" t="s">
        <v>68</v>
      </c>
      <c r="G1" s="127">
        <f>VYHLED!H1</f>
        <v>2021</v>
      </c>
      <c r="H1" s="127">
        <f>VYHLED!I1</f>
        <v>2022</v>
      </c>
      <c r="I1" s="127">
        <f>VYHLED!J1</f>
        <v>2023</v>
      </c>
      <c r="J1" s="127">
        <f>VYHLED!K1</f>
        <v>2024</v>
      </c>
    </row>
    <row r="2" spans="1:10" x14ac:dyDescent="0.3">
      <c r="A2" s="55" t="s">
        <v>114</v>
      </c>
      <c r="B2" s="55" t="s">
        <v>115</v>
      </c>
      <c r="C2" s="55">
        <v>484</v>
      </c>
      <c r="D2" s="55">
        <v>5171</v>
      </c>
      <c r="E2" s="55" t="s">
        <v>184</v>
      </c>
      <c r="F2" s="55" t="s">
        <v>312</v>
      </c>
      <c r="G2" s="143"/>
      <c r="H2" s="143"/>
      <c r="I2" s="143"/>
      <c r="J2" s="143"/>
    </row>
    <row r="3" spans="1:10" x14ac:dyDescent="0.3">
      <c r="A3" s="55" t="s">
        <v>114</v>
      </c>
      <c r="B3" s="55" t="s">
        <v>115</v>
      </c>
      <c r="C3" s="55">
        <v>484</v>
      </c>
      <c r="D3" s="55">
        <v>5171</v>
      </c>
      <c r="E3" s="55" t="s">
        <v>184</v>
      </c>
      <c r="F3" s="55" t="s">
        <v>313</v>
      </c>
      <c r="G3" s="143"/>
      <c r="H3" s="143"/>
      <c r="I3" s="143"/>
      <c r="J3" s="143"/>
    </row>
    <row r="4" spans="1:10" x14ac:dyDescent="0.3">
      <c r="A4" s="55" t="s">
        <v>114</v>
      </c>
      <c r="B4" s="55" t="s">
        <v>115</v>
      </c>
      <c r="C4" s="55">
        <v>484</v>
      </c>
      <c r="D4" s="55">
        <v>5171</v>
      </c>
      <c r="E4" s="55" t="s">
        <v>184</v>
      </c>
      <c r="F4" s="170" t="s">
        <v>314</v>
      </c>
      <c r="G4" s="143">
        <v>1200000</v>
      </c>
      <c r="H4" s="143"/>
      <c r="I4" s="143"/>
      <c r="J4" s="143"/>
    </row>
    <row r="5" spans="1:10" x14ac:dyDescent="0.3">
      <c r="A5" s="55" t="s">
        <v>114</v>
      </c>
      <c r="B5" s="55" t="s">
        <v>115</v>
      </c>
      <c r="C5" s="55">
        <v>484</v>
      </c>
      <c r="D5" s="55">
        <v>5171</v>
      </c>
      <c r="E5" s="55" t="s">
        <v>184</v>
      </c>
      <c r="F5" s="55" t="s">
        <v>315</v>
      </c>
      <c r="G5" s="143">
        <v>50000</v>
      </c>
      <c r="H5" s="143"/>
      <c r="I5" s="143"/>
      <c r="J5" s="143"/>
    </row>
    <row r="6" spans="1:10" x14ac:dyDescent="0.3">
      <c r="A6" s="55" t="s">
        <v>114</v>
      </c>
      <c r="B6" s="55" t="s">
        <v>115</v>
      </c>
      <c r="C6" s="55">
        <v>484</v>
      </c>
      <c r="D6" s="55">
        <v>5171</v>
      </c>
      <c r="E6" s="55" t="s">
        <v>184</v>
      </c>
      <c r="F6" s="55" t="s">
        <v>316</v>
      </c>
      <c r="G6" s="143"/>
      <c r="H6" s="143"/>
      <c r="I6" s="143"/>
      <c r="J6" s="143"/>
    </row>
    <row r="7" spans="1:10" x14ac:dyDescent="0.3">
      <c r="A7" s="55" t="s">
        <v>114</v>
      </c>
      <c r="B7" s="55" t="s">
        <v>115</v>
      </c>
      <c r="C7" s="55">
        <v>484</v>
      </c>
      <c r="D7" s="55">
        <v>5171</v>
      </c>
      <c r="E7" s="55" t="s">
        <v>184</v>
      </c>
      <c r="F7" s="55" t="s">
        <v>317</v>
      </c>
      <c r="G7" s="143"/>
      <c r="H7" s="143"/>
      <c r="I7" s="143"/>
      <c r="J7" s="143"/>
    </row>
    <row r="8" spans="1:10" x14ac:dyDescent="0.3">
      <c r="A8" s="55" t="s">
        <v>114</v>
      </c>
      <c r="B8" s="55" t="s">
        <v>115</v>
      </c>
      <c r="C8" s="55">
        <v>484</v>
      </c>
      <c r="D8" s="55">
        <v>5171</v>
      </c>
      <c r="E8" s="55" t="s">
        <v>184</v>
      </c>
      <c r="F8" s="55" t="s">
        <v>318</v>
      </c>
      <c r="G8" s="143"/>
      <c r="H8" s="143">
        <v>1725000</v>
      </c>
      <c r="I8" s="143"/>
      <c r="J8" s="143"/>
    </row>
    <row r="9" spans="1:10" x14ac:dyDescent="0.3">
      <c r="A9" s="55" t="s">
        <v>114</v>
      </c>
      <c r="B9" s="55" t="s">
        <v>115</v>
      </c>
      <c r="C9" s="55">
        <v>484</v>
      </c>
      <c r="D9" s="55">
        <v>5171</v>
      </c>
      <c r="E9" s="55" t="s">
        <v>184</v>
      </c>
      <c r="F9" s="55" t="s">
        <v>319</v>
      </c>
      <c r="G9" s="143"/>
      <c r="H9" s="143">
        <v>1500000</v>
      </c>
      <c r="I9" s="143">
        <v>1500000</v>
      </c>
      <c r="J9" s="143">
        <v>1500000</v>
      </c>
    </row>
    <row r="10" spans="1:10" x14ac:dyDescent="0.3">
      <c r="A10" s="55" t="s">
        <v>114</v>
      </c>
      <c r="B10" s="55" t="s">
        <v>115</v>
      </c>
      <c r="C10" s="55">
        <v>484</v>
      </c>
      <c r="D10" s="55">
        <v>5171</v>
      </c>
      <c r="E10" s="55" t="s">
        <v>184</v>
      </c>
      <c r="F10" s="55" t="s">
        <v>320</v>
      </c>
      <c r="G10" s="143"/>
      <c r="H10" s="143">
        <v>1000000</v>
      </c>
      <c r="I10" s="143">
        <v>1000000</v>
      </c>
      <c r="J10" s="143">
        <v>1000000</v>
      </c>
    </row>
    <row r="11" spans="1:10" x14ac:dyDescent="0.3">
      <c r="A11" s="55" t="s">
        <v>114</v>
      </c>
      <c r="B11" s="55" t="s">
        <v>115</v>
      </c>
      <c r="C11" s="55">
        <v>484</v>
      </c>
      <c r="D11" s="55">
        <v>5171</v>
      </c>
      <c r="E11" s="55" t="s">
        <v>184</v>
      </c>
      <c r="F11" s="55" t="s">
        <v>321</v>
      </c>
      <c r="G11" s="143">
        <v>150000</v>
      </c>
      <c r="H11" s="143"/>
      <c r="I11" s="143"/>
      <c r="J11" s="143"/>
    </row>
    <row r="12" spans="1:10" x14ac:dyDescent="0.3">
      <c r="A12" s="55" t="s">
        <v>114</v>
      </c>
      <c r="B12" s="55" t="s">
        <v>115</v>
      </c>
      <c r="C12" s="55">
        <v>484</v>
      </c>
      <c r="D12" s="55">
        <v>5171</v>
      </c>
      <c r="E12" s="55" t="s">
        <v>184</v>
      </c>
      <c r="F12" s="55" t="s">
        <v>322</v>
      </c>
      <c r="G12" s="143">
        <v>1150000</v>
      </c>
      <c r="H12" s="143">
        <v>1150000</v>
      </c>
      <c r="I12" s="143">
        <v>1150000</v>
      </c>
      <c r="J12" s="143">
        <v>1150000</v>
      </c>
    </row>
    <row r="13" spans="1:10" x14ac:dyDescent="0.3">
      <c r="A13" s="55" t="s">
        <v>114</v>
      </c>
      <c r="B13" s="55" t="s">
        <v>115</v>
      </c>
      <c r="C13" s="55">
        <v>484</v>
      </c>
      <c r="D13" s="55">
        <v>5171</v>
      </c>
      <c r="E13" s="55" t="s">
        <v>184</v>
      </c>
      <c r="F13" s="55" t="s">
        <v>323</v>
      </c>
      <c r="G13" s="143">
        <v>300000</v>
      </c>
      <c r="H13" s="143"/>
      <c r="I13" s="143"/>
      <c r="J13" s="143"/>
    </row>
    <row r="14" spans="1:10" x14ac:dyDescent="0.3">
      <c r="A14" s="55" t="s">
        <v>114</v>
      </c>
      <c r="B14" s="55" t="s">
        <v>115</v>
      </c>
      <c r="C14" s="55">
        <v>484</v>
      </c>
      <c r="D14" s="55">
        <v>5171</v>
      </c>
      <c r="E14" s="55" t="s">
        <v>184</v>
      </c>
      <c r="F14" s="55" t="s">
        <v>324</v>
      </c>
      <c r="G14" s="143"/>
      <c r="H14" s="143"/>
      <c r="I14" s="143"/>
      <c r="J14" s="143"/>
    </row>
    <row r="15" spans="1:10" x14ac:dyDescent="0.3">
      <c r="A15" s="55" t="s">
        <v>325</v>
      </c>
      <c r="B15" s="55" t="s">
        <v>115</v>
      </c>
      <c r="C15" s="55">
        <v>484</v>
      </c>
      <c r="D15" s="55">
        <v>5171</v>
      </c>
      <c r="E15" s="55" t="s">
        <v>184</v>
      </c>
      <c r="F15" s="55" t="s">
        <v>326</v>
      </c>
      <c r="G15" s="143"/>
      <c r="H15" s="143"/>
      <c r="I15" s="143"/>
      <c r="J15" s="143"/>
    </row>
    <row r="16" spans="1:10" x14ac:dyDescent="0.3">
      <c r="A16" s="55" t="s">
        <v>325</v>
      </c>
      <c r="B16" s="55" t="s">
        <v>115</v>
      </c>
      <c r="C16" s="55">
        <v>484</v>
      </c>
      <c r="D16" s="55">
        <v>5171</v>
      </c>
      <c r="E16" s="55" t="s">
        <v>184</v>
      </c>
      <c r="F16" s="55" t="s">
        <v>327</v>
      </c>
      <c r="G16" s="143">
        <v>72000</v>
      </c>
      <c r="H16" s="143">
        <v>36000</v>
      </c>
      <c r="I16" s="143">
        <v>34000</v>
      </c>
      <c r="J16" s="143">
        <v>34000</v>
      </c>
    </row>
    <row r="17" spans="1:10" x14ac:dyDescent="0.3">
      <c r="A17" s="55" t="s">
        <v>325</v>
      </c>
      <c r="B17" s="55" t="s">
        <v>115</v>
      </c>
      <c r="C17" s="55">
        <v>484</v>
      </c>
      <c r="D17" s="55">
        <v>5171</v>
      </c>
      <c r="E17" s="55" t="s">
        <v>184</v>
      </c>
      <c r="F17" s="55" t="s">
        <v>328</v>
      </c>
      <c r="G17" s="143">
        <v>160000</v>
      </c>
      <c r="H17" s="143">
        <v>50000</v>
      </c>
      <c r="I17" s="143"/>
      <c r="J17" s="143"/>
    </row>
    <row r="18" spans="1:10" x14ac:dyDescent="0.3">
      <c r="A18" s="55" t="s">
        <v>325</v>
      </c>
      <c r="B18" s="55" t="s">
        <v>115</v>
      </c>
      <c r="C18" s="55">
        <v>484</v>
      </c>
      <c r="D18" s="55">
        <v>5171</v>
      </c>
      <c r="E18" s="55" t="s">
        <v>184</v>
      </c>
      <c r="F18" s="55" t="s">
        <v>329</v>
      </c>
      <c r="G18" s="143">
        <v>1000000</v>
      </c>
      <c r="H18" s="143">
        <v>1000000</v>
      </c>
      <c r="I18" s="143">
        <v>1000000</v>
      </c>
      <c r="J18" s="143">
        <v>1000000</v>
      </c>
    </row>
    <row r="19" spans="1:10" x14ac:dyDescent="0.3">
      <c r="A19" s="55" t="s">
        <v>114</v>
      </c>
      <c r="B19" s="55" t="s">
        <v>115</v>
      </c>
      <c r="C19" s="55">
        <v>484</v>
      </c>
      <c r="D19" s="55">
        <v>5171</v>
      </c>
      <c r="E19" s="55" t="s">
        <v>184</v>
      </c>
      <c r="F19" s="55" t="s">
        <v>330</v>
      </c>
      <c r="G19" s="143">
        <v>500000</v>
      </c>
      <c r="H19" s="143"/>
      <c r="I19" s="143"/>
      <c r="J19" s="143"/>
    </row>
    <row r="20" spans="1:10" x14ac:dyDescent="0.3">
      <c r="A20" s="55" t="s">
        <v>325</v>
      </c>
      <c r="B20" s="55" t="s">
        <v>115</v>
      </c>
      <c r="C20" s="55">
        <v>484</v>
      </c>
      <c r="D20" s="55">
        <v>5171</v>
      </c>
      <c r="E20" s="55" t="s">
        <v>184</v>
      </c>
      <c r="F20" s="55" t="s">
        <v>331</v>
      </c>
      <c r="G20" s="143"/>
      <c r="H20" s="143">
        <v>500000</v>
      </c>
      <c r="I20" s="143"/>
      <c r="J20" s="143"/>
    </row>
    <row r="21" spans="1:10" x14ac:dyDescent="0.3">
      <c r="A21" s="55" t="s">
        <v>114</v>
      </c>
      <c r="B21" s="55" t="s">
        <v>115</v>
      </c>
      <c r="C21" s="55">
        <v>484</v>
      </c>
      <c r="D21" s="55">
        <v>5171</v>
      </c>
      <c r="E21" s="55" t="s">
        <v>184</v>
      </c>
      <c r="F21" s="55" t="s">
        <v>332</v>
      </c>
      <c r="G21" s="143">
        <v>350000</v>
      </c>
      <c r="H21" s="143"/>
      <c r="I21" s="143"/>
      <c r="J21" s="143"/>
    </row>
    <row r="22" spans="1:10" x14ac:dyDescent="0.3">
      <c r="A22" s="55" t="s">
        <v>114</v>
      </c>
      <c r="B22" s="55" t="s">
        <v>115</v>
      </c>
      <c r="C22" s="55">
        <v>484</v>
      </c>
      <c r="D22" s="55">
        <v>5171</v>
      </c>
      <c r="E22" s="55" t="s">
        <v>184</v>
      </c>
      <c r="F22" s="55" t="s">
        <v>333</v>
      </c>
      <c r="G22" s="143">
        <v>300000</v>
      </c>
      <c r="H22" s="143"/>
      <c r="I22" s="143"/>
      <c r="J22" s="143"/>
    </row>
    <row r="23" spans="1:10" x14ac:dyDescent="0.3">
      <c r="A23" s="55" t="s">
        <v>114</v>
      </c>
      <c r="B23" s="55" t="s">
        <v>115</v>
      </c>
      <c r="C23" s="55">
        <v>484</v>
      </c>
      <c r="D23" s="55">
        <v>5171</v>
      </c>
      <c r="E23" s="55" t="s">
        <v>184</v>
      </c>
      <c r="F23" s="55" t="s">
        <v>334</v>
      </c>
      <c r="G23" s="143">
        <v>200000</v>
      </c>
      <c r="H23" s="143"/>
      <c r="I23" s="143"/>
      <c r="J23" s="143"/>
    </row>
    <row r="24" spans="1:10" x14ac:dyDescent="0.3">
      <c r="A24" s="55" t="s">
        <v>325</v>
      </c>
      <c r="B24" s="55" t="s">
        <v>115</v>
      </c>
      <c r="C24" s="55">
        <v>484</v>
      </c>
      <c r="D24" s="55">
        <v>5171</v>
      </c>
      <c r="E24" s="55" t="s">
        <v>184</v>
      </c>
      <c r="F24" s="55" t="s">
        <v>335</v>
      </c>
      <c r="G24" s="143">
        <v>500000</v>
      </c>
      <c r="H24" s="143" t="s">
        <v>131</v>
      </c>
      <c r="I24" s="143"/>
      <c r="J24" s="143"/>
    </row>
    <row r="25" spans="1:10" x14ac:dyDescent="0.3">
      <c r="A25" s="55" t="s">
        <v>325</v>
      </c>
      <c r="B25" s="55" t="s">
        <v>115</v>
      </c>
      <c r="C25" s="55">
        <v>484</v>
      </c>
      <c r="D25" s="55">
        <v>5171</v>
      </c>
      <c r="E25" s="55" t="s">
        <v>184</v>
      </c>
      <c r="F25" s="55" t="s">
        <v>336</v>
      </c>
      <c r="G25" s="143">
        <v>300000</v>
      </c>
      <c r="H25" s="143"/>
      <c r="I25" s="143"/>
      <c r="J25" s="143"/>
    </row>
    <row r="26" spans="1:10" x14ac:dyDescent="0.3">
      <c r="A26" s="55" t="s">
        <v>325</v>
      </c>
      <c r="B26" s="55" t="s">
        <v>115</v>
      </c>
      <c r="C26" s="55">
        <v>484</v>
      </c>
      <c r="D26" s="55">
        <v>5171</v>
      </c>
      <c r="E26" s="55" t="s">
        <v>184</v>
      </c>
      <c r="F26" s="55" t="s">
        <v>337</v>
      </c>
      <c r="G26" s="143">
        <v>300000</v>
      </c>
      <c r="H26" s="143">
        <v>300000</v>
      </c>
      <c r="I26" s="143"/>
      <c r="J26" s="143"/>
    </row>
    <row r="27" spans="1:10" x14ac:dyDescent="0.3">
      <c r="A27" s="55" t="s">
        <v>325</v>
      </c>
      <c r="B27" s="55" t="s">
        <v>115</v>
      </c>
      <c r="C27" s="55">
        <v>484</v>
      </c>
      <c r="D27" s="55">
        <v>5171</v>
      </c>
      <c r="E27" s="55" t="s">
        <v>184</v>
      </c>
      <c r="F27" s="55" t="s">
        <v>338</v>
      </c>
      <c r="G27" s="143"/>
      <c r="H27" s="143">
        <v>500000</v>
      </c>
      <c r="I27" s="143"/>
      <c r="J27" s="143"/>
    </row>
    <row r="28" spans="1:10" x14ac:dyDescent="0.3">
      <c r="A28" s="55" t="s">
        <v>325</v>
      </c>
      <c r="B28" s="55" t="s">
        <v>115</v>
      </c>
      <c r="C28" s="55">
        <v>484</v>
      </c>
      <c r="D28" s="55">
        <v>5171</v>
      </c>
      <c r="E28" s="55" t="s">
        <v>184</v>
      </c>
      <c r="F28" s="55" t="s">
        <v>339</v>
      </c>
      <c r="G28" s="143" t="s">
        <v>131</v>
      </c>
      <c r="H28" s="143">
        <v>300000</v>
      </c>
      <c r="I28" s="143"/>
      <c r="J28" s="143"/>
    </row>
    <row r="29" spans="1:10" x14ac:dyDescent="0.3">
      <c r="A29" s="55" t="s">
        <v>325</v>
      </c>
      <c r="B29" s="55" t="s">
        <v>115</v>
      </c>
      <c r="C29" s="55">
        <v>484</v>
      </c>
      <c r="D29" s="55">
        <v>5171</v>
      </c>
      <c r="E29" s="55" t="s">
        <v>184</v>
      </c>
      <c r="F29" s="55" t="s">
        <v>340</v>
      </c>
      <c r="G29" s="143"/>
      <c r="H29" s="143">
        <v>500000</v>
      </c>
      <c r="I29" s="143"/>
      <c r="J29" s="143"/>
    </row>
    <row r="30" spans="1:10" x14ac:dyDescent="0.3">
      <c r="A30" s="55" t="s">
        <v>114</v>
      </c>
      <c r="B30" s="55" t="s">
        <v>115</v>
      </c>
      <c r="C30" s="55">
        <v>484</v>
      </c>
      <c r="D30" s="55">
        <v>5171</v>
      </c>
      <c r="E30" s="55" t="s">
        <v>184</v>
      </c>
      <c r="F30" s="55" t="s">
        <v>341</v>
      </c>
      <c r="G30" s="143">
        <v>2000000</v>
      </c>
      <c r="H30" s="143">
        <v>2000000</v>
      </c>
      <c r="I30" s="143">
        <v>2000000</v>
      </c>
      <c r="J30" s="143">
        <v>2000000</v>
      </c>
    </row>
    <row r="31" spans="1:10" x14ac:dyDescent="0.3">
      <c r="G31" s="131">
        <f t="shared" ref="G31:I31" si="0">SUM(G2:G30)</f>
        <v>8532000</v>
      </c>
      <c r="H31" s="131">
        <f t="shared" si="0"/>
        <v>10561000</v>
      </c>
      <c r="I31" s="131">
        <f t="shared" si="0"/>
        <v>6684000</v>
      </c>
      <c r="J31" s="131">
        <f t="shared" ref="J31" si="1">SUM(J2:J30)</f>
        <v>6684000</v>
      </c>
    </row>
  </sheetData>
  <autoFilter ref="A1:I1"/>
  <phoneticPr fontId="28" type="noConversion"/>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zoomScaleNormal="100" workbookViewId="0">
      <pane ySplit="1" topLeftCell="A2" activePane="bottomLeft" state="frozen"/>
      <selection pane="bottomLeft" activeCell="H18" sqref="H18"/>
    </sheetView>
  </sheetViews>
  <sheetFormatPr defaultRowHeight="14.4" x14ac:dyDescent="0.3"/>
  <cols>
    <col min="1" max="1" width="15.44140625" style="55" customWidth="1"/>
    <col min="2" max="2" width="12" style="55" customWidth="1"/>
    <col min="3" max="3" width="17.44140625" style="55" bestFit="1" customWidth="1"/>
    <col min="4" max="4" width="12.109375" style="55" customWidth="1"/>
    <col min="5" max="5" width="18.5546875" style="55" customWidth="1"/>
    <col min="6" max="6" width="55.44140625" style="55" customWidth="1"/>
    <col min="7" max="8" width="13.44140625" style="173" customWidth="1"/>
    <col min="9" max="9" width="11.44140625" style="173" customWidth="1"/>
    <col min="10" max="10" width="12.5546875" style="55" customWidth="1"/>
    <col min="11" max="254" width="9.109375" style="55"/>
    <col min="255" max="255" width="15.44140625" style="55" customWidth="1"/>
    <col min="256" max="256" width="12" style="55" customWidth="1"/>
    <col min="257" max="257" width="9.109375" style="55"/>
    <col min="258" max="258" width="17.109375" style="55" customWidth="1"/>
    <col min="259" max="259" width="18.5546875" style="55" customWidth="1"/>
    <col min="260" max="260" width="62.44140625" style="55" customWidth="1"/>
    <col min="261" max="261" width="19.44140625" style="55" customWidth="1"/>
    <col min="262" max="262" width="23.44140625" style="55" customWidth="1"/>
    <col min="263" max="264" width="11.5546875" style="55" bestFit="1" customWidth="1"/>
    <col min="265" max="510" width="9.109375" style="55"/>
    <col min="511" max="511" width="15.44140625" style="55" customWidth="1"/>
    <col min="512" max="512" width="12" style="55" customWidth="1"/>
    <col min="513" max="513" width="9.109375" style="55"/>
    <col min="514" max="514" width="17.109375" style="55" customWidth="1"/>
    <col min="515" max="515" width="18.5546875" style="55" customWidth="1"/>
    <col min="516" max="516" width="62.44140625" style="55" customWidth="1"/>
    <col min="517" max="517" width="19.44140625" style="55" customWidth="1"/>
    <col min="518" max="518" width="23.44140625" style="55" customWidth="1"/>
    <col min="519" max="520" width="11.5546875" style="55" bestFit="1" customWidth="1"/>
    <col min="521" max="766" width="9.109375" style="55"/>
    <col min="767" max="767" width="15.44140625" style="55" customWidth="1"/>
    <col min="768" max="768" width="12" style="55" customWidth="1"/>
    <col min="769" max="769" width="9.109375" style="55"/>
    <col min="770" max="770" width="17.109375" style="55" customWidth="1"/>
    <col min="771" max="771" width="18.5546875" style="55" customWidth="1"/>
    <col min="772" max="772" width="62.44140625" style="55" customWidth="1"/>
    <col min="773" max="773" width="19.44140625" style="55" customWidth="1"/>
    <col min="774" max="774" width="23.44140625" style="55" customWidth="1"/>
    <col min="775" max="776" width="11.5546875" style="55" bestFit="1" customWidth="1"/>
    <col min="777" max="1022" width="9.109375" style="55"/>
    <col min="1023" max="1023" width="15.44140625" style="55" customWidth="1"/>
    <col min="1024" max="1024" width="12" style="55" customWidth="1"/>
    <col min="1025" max="1025" width="9.109375" style="55"/>
    <col min="1026" max="1026" width="17.109375" style="55" customWidth="1"/>
    <col min="1027" max="1027" width="18.5546875" style="55" customWidth="1"/>
    <col min="1028" max="1028" width="62.44140625" style="55" customWidth="1"/>
    <col min="1029" max="1029" width="19.44140625" style="55" customWidth="1"/>
    <col min="1030" max="1030" width="23.44140625" style="55" customWidth="1"/>
    <col min="1031" max="1032" width="11.5546875" style="55" bestFit="1" customWidth="1"/>
    <col min="1033" max="1278" width="9.109375" style="55"/>
    <col min="1279" max="1279" width="15.44140625" style="55" customWidth="1"/>
    <col min="1280" max="1280" width="12" style="55" customWidth="1"/>
    <col min="1281" max="1281" width="9.109375" style="55"/>
    <col min="1282" max="1282" width="17.109375" style="55" customWidth="1"/>
    <col min="1283" max="1283" width="18.5546875" style="55" customWidth="1"/>
    <col min="1284" max="1284" width="62.44140625" style="55" customWidth="1"/>
    <col min="1285" max="1285" width="19.44140625" style="55" customWidth="1"/>
    <col min="1286" max="1286" width="23.44140625" style="55" customWidth="1"/>
    <col min="1287" max="1288" width="11.5546875" style="55" bestFit="1" customWidth="1"/>
    <col min="1289" max="1534" width="9.109375" style="55"/>
    <col min="1535" max="1535" width="15.44140625" style="55" customWidth="1"/>
    <col min="1536" max="1536" width="12" style="55" customWidth="1"/>
    <col min="1537" max="1537" width="9.109375" style="55"/>
    <col min="1538" max="1538" width="17.109375" style="55" customWidth="1"/>
    <col min="1539" max="1539" width="18.5546875" style="55" customWidth="1"/>
    <col min="1540" max="1540" width="62.44140625" style="55" customWidth="1"/>
    <col min="1541" max="1541" width="19.44140625" style="55" customWidth="1"/>
    <col min="1542" max="1542" width="23.44140625" style="55" customWidth="1"/>
    <col min="1543" max="1544" width="11.5546875" style="55" bestFit="1" customWidth="1"/>
    <col min="1545" max="1790" width="9.109375" style="55"/>
    <col min="1791" max="1791" width="15.44140625" style="55" customWidth="1"/>
    <col min="1792" max="1792" width="12" style="55" customWidth="1"/>
    <col min="1793" max="1793" width="9.109375" style="55"/>
    <col min="1794" max="1794" width="17.109375" style="55" customWidth="1"/>
    <col min="1795" max="1795" width="18.5546875" style="55" customWidth="1"/>
    <col min="1796" max="1796" width="62.44140625" style="55" customWidth="1"/>
    <col min="1797" max="1797" width="19.44140625" style="55" customWidth="1"/>
    <col min="1798" max="1798" width="23.44140625" style="55" customWidth="1"/>
    <col min="1799" max="1800" width="11.5546875" style="55" bestFit="1" customWidth="1"/>
    <col min="1801" max="2046" width="9.109375" style="55"/>
    <col min="2047" max="2047" width="15.44140625" style="55" customWidth="1"/>
    <col min="2048" max="2048" width="12" style="55" customWidth="1"/>
    <col min="2049" max="2049" width="9.109375" style="55"/>
    <col min="2050" max="2050" width="17.109375" style="55" customWidth="1"/>
    <col min="2051" max="2051" width="18.5546875" style="55" customWidth="1"/>
    <col min="2052" max="2052" width="62.44140625" style="55" customWidth="1"/>
    <col min="2053" max="2053" width="19.44140625" style="55" customWidth="1"/>
    <col min="2054" max="2054" width="23.44140625" style="55" customWidth="1"/>
    <col min="2055" max="2056" width="11.5546875" style="55" bestFit="1" customWidth="1"/>
    <col min="2057" max="2302" width="9.109375" style="55"/>
    <col min="2303" max="2303" width="15.44140625" style="55" customWidth="1"/>
    <col min="2304" max="2304" width="12" style="55" customWidth="1"/>
    <col min="2305" max="2305" width="9.109375" style="55"/>
    <col min="2306" max="2306" width="17.109375" style="55" customWidth="1"/>
    <col min="2307" max="2307" width="18.5546875" style="55" customWidth="1"/>
    <col min="2308" max="2308" width="62.44140625" style="55" customWidth="1"/>
    <col min="2309" max="2309" width="19.44140625" style="55" customWidth="1"/>
    <col min="2310" max="2310" width="23.44140625" style="55" customWidth="1"/>
    <col min="2311" max="2312" width="11.5546875" style="55" bestFit="1" customWidth="1"/>
    <col min="2313" max="2558" width="9.109375" style="55"/>
    <col min="2559" max="2559" width="15.44140625" style="55" customWidth="1"/>
    <col min="2560" max="2560" width="12" style="55" customWidth="1"/>
    <col min="2561" max="2561" width="9.109375" style="55"/>
    <col min="2562" max="2562" width="17.109375" style="55" customWidth="1"/>
    <col min="2563" max="2563" width="18.5546875" style="55" customWidth="1"/>
    <col min="2564" max="2564" width="62.44140625" style="55" customWidth="1"/>
    <col min="2565" max="2565" width="19.44140625" style="55" customWidth="1"/>
    <col min="2566" max="2566" width="23.44140625" style="55" customWidth="1"/>
    <col min="2567" max="2568" width="11.5546875" style="55" bestFit="1" customWidth="1"/>
    <col min="2569" max="2814" width="9.109375" style="55"/>
    <col min="2815" max="2815" width="15.44140625" style="55" customWidth="1"/>
    <col min="2816" max="2816" width="12" style="55" customWidth="1"/>
    <col min="2817" max="2817" width="9.109375" style="55"/>
    <col min="2818" max="2818" width="17.109375" style="55" customWidth="1"/>
    <col min="2819" max="2819" width="18.5546875" style="55" customWidth="1"/>
    <col min="2820" max="2820" width="62.44140625" style="55" customWidth="1"/>
    <col min="2821" max="2821" width="19.44140625" style="55" customWidth="1"/>
    <col min="2822" max="2822" width="23.44140625" style="55" customWidth="1"/>
    <col min="2823" max="2824" width="11.5546875" style="55" bestFit="1" customWidth="1"/>
    <col min="2825" max="3070" width="9.109375" style="55"/>
    <col min="3071" max="3071" width="15.44140625" style="55" customWidth="1"/>
    <col min="3072" max="3072" width="12" style="55" customWidth="1"/>
    <col min="3073" max="3073" width="9.109375" style="55"/>
    <col min="3074" max="3074" width="17.109375" style="55" customWidth="1"/>
    <col min="3075" max="3075" width="18.5546875" style="55" customWidth="1"/>
    <col min="3076" max="3076" width="62.44140625" style="55" customWidth="1"/>
    <col min="3077" max="3077" width="19.44140625" style="55" customWidth="1"/>
    <col min="3078" max="3078" width="23.44140625" style="55" customWidth="1"/>
    <col min="3079" max="3080" width="11.5546875" style="55" bestFit="1" customWidth="1"/>
    <col min="3081" max="3326" width="9.109375" style="55"/>
    <col min="3327" max="3327" width="15.44140625" style="55" customWidth="1"/>
    <col min="3328" max="3328" width="12" style="55" customWidth="1"/>
    <col min="3329" max="3329" width="9.109375" style="55"/>
    <col min="3330" max="3330" width="17.109375" style="55" customWidth="1"/>
    <col min="3331" max="3331" width="18.5546875" style="55" customWidth="1"/>
    <col min="3332" max="3332" width="62.44140625" style="55" customWidth="1"/>
    <col min="3333" max="3333" width="19.44140625" style="55" customWidth="1"/>
    <col min="3334" max="3334" width="23.44140625" style="55" customWidth="1"/>
    <col min="3335" max="3336" width="11.5546875" style="55" bestFit="1" customWidth="1"/>
    <col min="3337" max="3582" width="9.109375" style="55"/>
    <col min="3583" max="3583" width="15.44140625" style="55" customWidth="1"/>
    <col min="3584" max="3584" width="12" style="55" customWidth="1"/>
    <col min="3585" max="3585" width="9.109375" style="55"/>
    <col min="3586" max="3586" width="17.109375" style="55" customWidth="1"/>
    <col min="3587" max="3587" width="18.5546875" style="55" customWidth="1"/>
    <col min="3588" max="3588" width="62.44140625" style="55" customWidth="1"/>
    <col min="3589" max="3589" width="19.44140625" style="55" customWidth="1"/>
    <col min="3590" max="3590" width="23.44140625" style="55" customWidth="1"/>
    <col min="3591" max="3592" width="11.5546875" style="55" bestFit="1" customWidth="1"/>
    <col min="3593" max="3838" width="9.109375" style="55"/>
    <col min="3839" max="3839" width="15.44140625" style="55" customWidth="1"/>
    <col min="3840" max="3840" width="12" style="55" customWidth="1"/>
    <col min="3841" max="3841" width="9.109375" style="55"/>
    <col min="3842" max="3842" width="17.109375" style="55" customWidth="1"/>
    <col min="3843" max="3843" width="18.5546875" style="55" customWidth="1"/>
    <col min="3844" max="3844" width="62.44140625" style="55" customWidth="1"/>
    <col min="3845" max="3845" width="19.44140625" style="55" customWidth="1"/>
    <col min="3846" max="3846" width="23.44140625" style="55" customWidth="1"/>
    <col min="3847" max="3848" width="11.5546875" style="55" bestFit="1" customWidth="1"/>
    <col min="3849" max="4094" width="9.109375" style="55"/>
    <col min="4095" max="4095" width="15.44140625" style="55" customWidth="1"/>
    <col min="4096" max="4096" width="12" style="55" customWidth="1"/>
    <col min="4097" max="4097" width="9.109375" style="55"/>
    <col min="4098" max="4098" width="17.109375" style="55" customWidth="1"/>
    <col min="4099" max="4099" width="18.5546875" style="55" customWidth="1"/>
    <col min="4100" max="4100" width="62.44140625" style="55" customWidth="1"/>
    <col min="4101" max="4101" width="19.44140625" style="55" customWidth="1"/>
    <col min="4102" max="4102" width="23.44140625" style="55" customWidth="1"/>
    <col min="4103" max="4104" width="11.5546875" style="55" bestFit="1" customWidth="1"/>
    <col min="4105" max="4350" width="9.109375" style="55"/>
    <col min="4351" max="4351" width="15.44140625" style="55" customWidth="1"/>
    <col min="4352" max="4352" width="12" style="55" customWidth="1"/>
    <col min="4353" max="4353" width="9.109375" style="55"/>
    <col min="4354" max="4354" width="17.109375" style="55" customWidth="1"/>
    <col min="4355" max="4355" width="18.5546875" style="55" customWidth="1"/>
    <col min="4356" max="4356" width="62.44140625" style="55" customWidth="1"/>
    <col min="4357" max="4357" width="19.44140625" style="55" customWidth="1"/>
    <col min="4358" max="4358" width="23.44140625" style="55" customWidth="1"/>
    <col min="4359" max="4360" width="11.5546875" style="55" bestFit="1" customWidth="1"/>
    <col min="4361" max="4606" width="9.109375" style="55"/>
    <col min="4607" max="4607" width="15.44140625" style="55" customWidth="1"/>
    <col min="4608" max="4608" width="12" style="55" customWidth="1"/>
    <col min="4609" max="4609" width="9.109375" style="55"/>
    <col min="4610" max="4610" width="17.109375" style="55" customWidth="1"/>
    <col min="4611" max="4611" width="18.5546875" style="55" customWidth="1"/>
    <col min="4612" max="4612" width="62.44140625" style="55" customWidth="1"/>
    <col min="4613" max="4613" width="19.44140625" style="55" customWidth="1"/>
    <col min="4614" max="4614" width="23.44140625" style="55" customWidth="1"/>
    <col min="4615" max="4616" width="11.5546875" style="55" bestFit="1" customWidth="1"/>
    <col min="4617" max="4862" width="9.109375" style="55"/>
    <col min="4863" max="4863" width="15.44140625" style="55" customWidth="1"/>
    <col min="4864" max="4864" width="12" style="55" customWidth="1"/>
    <col min="4865" max="4865" width="9.109375" style="55"/>
    <col min="4866" max="4866" width="17.109375" style="55" customWidth="1"/>
    <col min="4867" max="4867" width="18.5546875" style="55" customWidth="1"/>
    <col min="4868" max="4868" width="62.44140625" style="55" customWidth="1"/>
    <col min="4869" max="4869" width="19.44140625" style="55" customWidth="1"/>
    <col min="4870" max="4870" width="23.44140625" style="55" customWidth="1"/>
    <col min="4871" max="4872" width="11.5546875" style="55" bestFit="1" customWidth="1"/>
    <col min="4873" max="5118" width="9.109375" style="55"/>
    <col min="5119" max="5119" width="15.44140625" style="55" customWidth="1"/>
    <col min="5120" max="5120" width="12" style="55" customWidth="1"/>
    <col min="5121" max="5121" width="9.109375" style="55"/>
    <col min="5122" max="5122" width="17.109375" style="55" customWidth="1"/>
    <col min="5123" max="5123" width="18.5546875" style="55" customWidth="1"/>
    <col min="5124" max="5124" width="62.44140625" style="55" customWidth="1"/>
    <col min="5125" max="5125" width="19.44140625" style="55" customWidth="1"/>
    <col min="5126" max="5126" width="23.44140625" style="55" customWidth="1"/>
    <col min="5127" max="5128" width="11.5546875" style="55" bestFit="1" customWidth="1"/>
    <col min="5129" max="5374" width="9.109375" style="55"/>
    <col min="5375" max="5375" width="15.44140625" style="55" customWidth="1"/>
    <col min="5376" max="5376" width="12" style="55" customWidth="1"/>
    <col min="5377" max="5377" width="9.109375" style="55"/>
    <col min="5378" max="5378" width="17.109375" style="55" customWidth="1"/>
    <col min="5379" max="5379" width="18.5546875" style="55" customWidth="1"/>
    <col min="5380" max="5380" width="62.44140625" style="55" customWidth="1"/>
    <col min="5381" max="5381" width="19.44140625" style="55" customWidth="1"/>
    <col min="5382" max="5382" width="23.44140625" style="55" customWidth="1"/>
    <col min="5383" max="5384" width="11.5546875" style="55" bestFit="1" customWidth="1"/>
    <col min="5385" max="5630" width="9.109375" style="55"/>
    <col min="5631" max="5631" width="15.44140625" style="55" customWidth="1"/>
    <col min="5632" max="5632" width="12" style="55" customWidth="1"/>
    <col min="5633" max="5633" width="9.109375" style="55"/>
    <col min="5634" max="5634" width="17.109375" style="55" customWidth="1"/>
    <col min="5635" max="5635" width="18.5546875" style="55" customWidth="1"/>
    <col min="5636" max="5636" width="62.44140625" style="55" customWidth="1"/>
    <col min="5637" max="5637" width="19.44140625" style="55" customWidth="1"/>
    <col min="5638" max="5638" width="23.44140625" style="55" customWidth="1"/>
    <col min="5639" max="5640" width="11.5546875" style="55" bestFit="1" customWidth="1"/>
    <col min="5641" max="5886" width="9.109375" style="55"/>
    <col min="5887" max="5887" width="15.44140625" style="55" customWidth="1"/>
    <col min="5888" max="5888" width="12" style="55" customWidth="1"/>
    <col min="5889" max="5889" width="9.109375" style="55"/>
    <col min="5890" max="5890" width="17.109375" style="55" customWidth="1"/>
    <col min="5891" max="5891" width="18.5546875" style="55" customWidth="1"/>
    <col min="5892" max="5892" width="62.44140625" style="55" customWidth="1"/>
    <col min="5893" max="5893" width="19.44140625" style="55" customWidth="1"/>
    <col min="5894" max="5894" width="23.44140625" style="55" customWidth="1"/>
    <col min="5895" max="5896" width="11.5546875" style="55" bestFit="1" customWidth="1"/>
    <col min="5897" max="6142" width="9.109375" style="55"/>
    <col min="6143" max="6143" width="15.44140625" style="55" customWidth="1"/>
    <col min="6144" max="6144" width="12" style="55" customWidth="1"/>
    <col min="6145" max="6145" width="9.109375" style="55"/>
    <col min="6146" max="6146" width="17.109375" style="55" customWidth="1"/>
    <col min="6147" max="6147" width="18.5546875" style="55" customWidth="1"/>
    <col min="6148" max="6148" width="62.44140625" style="55" customWidth="1"/>
    <col min="6149" max="6149" width="19.44140625" style="55" customWidth="1"/>
    <col min="6150" max="6150" width="23.44140625" style="55" customWidth="1"/>
    <col min="6151" max="6152" width="11.5546875" style="55" bestFit="1" customWidth="1"/>
    <col min="6153" max="6398" width="9.109375" style="55"/>
    <col min="6399" max="6399" width="15.44140625" style="55" customWidth="1"/>
    <col min="6400" max="6400" width="12" style="55" customWidth="1"/>
    <col min="6401" max="6401" width="9.109375" style="55"/>
    <col min="6402" max="6402" width="17.109375" style="55" customWidth="1"/>
    <col min="6403" max="6403" width="18.5546875" style="55" customWidth="1"/>
    <col min="6404" max="6404" width="62.44140625" style="55" customWidth="1"/>
    <col min="6405" max="6405" width="19.44140625" style="55" customWidth="1"/>
    <col min="6406" max="6406" width="23.44140625" style="55" customWidth="1"/>
    <col min="6407" max="6408" width="11.5546875" style="55" bestFit="1" customWidth="1"/>
    <col min="6409" max="6654" width="9.109375" style="55"/>
    <col min="6655" max="6655" width="15.44140625" style="55" customWidth="1"/>
    <col min="6656" max="6656" width="12" style="55" customWidth="1"/>
    <col min="6657" max="6657" width="9.109375" style="55"/>
    <col min="6658" max="6658" width="17.109375" style="55" customWidth="1"/>
    <col min="6659" max="6659" width="18.5546875" style="55" customWidth="1"/>
    <col min="6660" max="6660" width="62.44140625" style="55" customWidth="1"/>
    <col min="6661" max="6661" width="19.44140625" style="55" customWidth="1"/>
    <col min="6662" max="6662" width="23.44140625" style="55" customWidth="1"/>
    <col min="6663" max="6664" width="11.5546875" style="55" bestFit="1" customWidth="1"/>
    <col min="6665" max="6910" width="9.109375" style="55"/>
    <col min="6911" max="6911" width="15.44140625" style="55" customWidth="1"/>
    <col min="6912" max="6912" width="12" style="55" customWidth="1"/>
    <col min="6913" max="6913" width="9.109375" style="55"/>
    <col min="6914" max="6914" width="17.109375" style="55" customWidth="1"/>
    <col min="6915" max="6915" width="18.5546875" style="55" customWidth="1"/>
    <col min="6916" max="6916" width="62.44140625" style="55" customWidth="1"/>
    <col min="6917" max="6917" width="19.44140625" style="55" customWidth="1"/>
    <col min="6918" max="6918" width="23.44140625" style="55" customWidth="1"/>
    <col min="6919" max="6920" width="11.5546875" style="55" bestFit="1" customWidth="1"/>
    <col min="6921" max="7166" width="9.109375" style="55"/>
    <col min="7167" max="7167" width="15.44140625" style="55" customWidth="1"/>
    <col min="7168" max="7168" width="12" style="55" customWidth="1"/>
    <col min="7169" max="7169" width="9.109375" style="55"/>
    <col min="7170" max="7170" width="17.109375" style="55" customWidth="1"/>
    <col min="7171" max="7171" width="18.5546875" style="55" customWidth="1"/>
    <col min="7172" max="7172" width="62.44140625" style="55" customWidth="1"/>
    <col min="7173" max="7173" width="19.44140625" style="55" customWidth="1"/>
    <col min="7174" max="7174" width="23.44140625" style="55" customWidth="1"/>
    <col min="7175" max="7176" width="11.5546875" style="55" bestFit="1" customWidth="1"/>
    <col min="7177" max="7422" width="9.109375" style="55"/>
    <col min="7423" max="7423" width="15.44140625" style="55" customWidth="1"/>
    <col min="7424" max="7424" width="12" style="55" customWidth="1"/>
    <col min="7425" max="7425" width="9.109375" style="55"/>
    <col min="7426" max="7426" width="17.109375" style="55" customWidth="1"/>
    <col min="7427" max="7427" width="18.5546875" style="55" customWidth="1"/>
    <col min="7428" max="7428" width="62.44140625" style="55" customWidth="1"/>
    <col min="7429" max="7429" width="19.44140625" style="55" customWidth="1"/>
    <col min="7430" max="7430" width="23.44140625" style="55" customWidth="1"/>
    <col min="7431" max="7432" width="11.5546875" style="55" bestFit="1" customWidth="1"/>
    <col min="7433" max="7678" width="9.109375" style="55"/>
    <col min="7679" max="7679" width="15.44140625" style="55" customWidth="1"/>
    <col min="7680" max="7680" width="12" style="55" customWidth="1"/>
    <col min="7681" max="7681" width="9.109375" style="55"/>
    <col min="7682" max="7682" width="17.109375" style="55" customWidth="1"/>
    <col min="7683" max="7683" width="18.5546875" style="55" customWidth="1"/>
    <col min="7684" max="7684" width="62.44140625" style="55" customWidth="1"/>
    <col min="7685" max="7685" width="19.44140625" style="55" customWidth="1"/>
    <col min="7686" max="7686" width="23.44140625" style="55" customWidth="1"/>
    <col min="7687" max="7688" width="11.5546875" style="55" bestFit="1" customWidth="1"/>
    <col min="7689" max="7934" width="9.109375" style="55"/>
    <col min="7935" max="7935" width="15.44140625" style="55" customWidth="1"/>
    <col min="7936" max="7936" width="12" style="55" customWidth="1"/>
    <col min="7937" max="7937" width="9.109375" style="55"/>
    <col min="7938" max="7938" width="17.109375" style="55" customWidth="1"/>
    <col min="7939" max="7939" width="18.5546875" style="55" customWidth="1"/>
    <col min="7940" max="7940" width="62.44140625" style="55" customWidth="1"/>
    <col min="7941" max="7941" width="19.44140625" style="55" customWidth="1"/>
    <col min="7942" max="7942" width="23.44140625" style="55" customWidth="1"/>
    <col min="7943" max="7944" width="11.5546875" style="55" bestFit="1" customWidth="1"/>
    <col min="7945" max="8190" width="9.109375" style="55"/>
    <col min="8191" max="8191" width="15.44140625" style="55" customWidth="1"/>
    <col min="8192" max="8192" width="12" style="55" customWidth="1"/>
    <col min="8193" max="8193" width="9.109375" style="55"/>
    <col min="8194" max="8194" width="17.109375" style="55" customWidth="1"/>
    <col min="8195" max="8195" width="18.5546875" style="55" customWidth="1"/>
    <col min="8196" max="8196" width="62.44140625" style="55" customWidth="1"/>
    <col min="8197" max="8197" width="19.44140625" style="55" customWidth="1"/>
    <col min="8198" max="8198" width="23.44140625" style="55" customWidth="1"/>
    <col min="8199" max="8200" width="11.5546875" style="55" bestFit="1" customWidth="1"/>
    <col min="8201" max="8446" width="9.109375" style="55"/>
    <col min="8447" max="8447" width="15.44140625" style="55" customWidth="1"/>
    <col min="8448" max="8448" width="12" style="55" customWidth="1"/>
    <col min="8449" max="8449" width="9.109375" style="55"/>
    <col min="8450" max="8450" width="17.109375" style="55" customWidth="1"/>
    <col min="8451" max="8451" width="18.5546875" style="55" customWidth="1"/>
    <col min="8452" max="8452" width="62.44140625" style="55" customWidth="1"/>
    <col min="8453" max="8453" width="19.44140625" style="55" customWidth="1"/>
    <col min="8454" max="8454" width="23.44140625" style="55" customWidth="1"/>
    <col min="8455" max="8456" width="11.5546875" style="55" bestFit="1" customWidth="1"/>
    <col min="8457" max="8702" width="9.109375" style="55"/>
    <col min="8703" max="8703" width="15.44140625" style="55" customWidth="1"/>
    <col min="8704" max="8704" width="12" style="55" customWidth="1"/>
    <col min="8705" max="8705" width="9.109375" style="55"/>
    <col min="8706" max="8706" width="17.109375" style="55" customWidth="1"/>
    <col min="8707" max="8707" width="18.5546875" style="55" customWidth="1"/>
    <col min="8708" max="8708" width="62.44140625" style="55" customWidth="1"/>
    <col min="8709" max="8709" width="19.44140625" style="55" customWidth="1"/>
    <col min="8710" max="8710" width="23.44140625" style="55" customWidth="1"/>
    <col min="8711" max="8712" width="11.5546875" style="55" bestFit="1" customWidth="1"/>
    <col min="8713" max="8958" width="9.109375" style="55"/>
    <col min="8959" max="8959" width="15.44140625" style="55" customWidth="1"/>
    <col min="8960" max="8960" width="12" style="55" customWidth="1"/>
    <col min="8961" max="8961" width="9.109375" style="55"/>
    <col min="8962" max="8962" width="17.109375" style="55" customWidth="1"/>
    <col min="8963" max="8963" width="18.5546875" style="55" customWidth="1"/>
    <col min="8964" max="8964" width="62.44140625" style="55" customWidth="1"/>
    <col min="8965" max="8965" width="19.44140625" style="55" customWidth="1"/>
    <col min="8966" max="8966" width="23.44140625" style="55" customWidth="1"/>
    <col min="8967" max="8968" width="11.5546875" style="55" bestFit="1" customWidth="1"/>
    <col min="8969" max="9214" width="9.109375" style="55"/>
    <col min="9215" max="9215" width="15.44140625" style="55" customWidth="1"/>
    <col min="9216" max="9216" width="12" style="55" customWidth="1"/>
    <col min="9217" max="9217" width="9.109375" style="55"/>
    <col min="9218" max="9218" width="17.109375" style="55" customWidth="1"/>
    <col min="9219" max="9219" width="18.5546875" style="55" customWidth="1"/>
    <col min="9220" max="9220" width="62.44140625" style="55" customWidth="1"/>
    <col min="9221" max="9221" width="19.44140625" style="55" customWidth="1"/>
    <col min="9222" max="9222" width="23.44140625" style="55" customWidth="1"/>
    <col min="9223" max="9224" width="11.5546875" style="55" bestFit="1" customWidth="1"/>
    <col min="9225" max="9470" width="9.109375" style="55"/>
    <col min="9471" max="9471" width="15.44140625" style="55" customWidth="1"/>
    <col min="9472" max="9472" width="12" style="55" customWidth="1"/>
    <col min="9473" max="9473" width="9.109375" style="55"/>
    <col min="9474" max="9474" width="17.109375" style="55" customWidth="1"/>
    <col min="9475" max="9475" width="18.5546875" style="55" customWidth="1"/>
    <col min="9476" max="9476" width="62.44140625" style="55" customWidth="1"/>
    <col min="9477" max="9477" width="19.44140625" style="55" customWidth="1"/>
    <col min="9478" max="9478" width="23.44140625" style="55" customWidth="1"/>
    <col min="9479" max="9480" width="11.5546875" style="55" bestFit="1" customWidth="1"/>
    <col min="9481" max="9726" width="9.109375" style="55"/>
    <col min="9727" max="9727" width="15.44140625" style="55" customWidth="1"/>
    <col min="9728" max="9728" width="12" style="55" customWidth="1"/>
    <col min="9729" max="9729" width="9.109375" style="55"/>
    <col min="9730" max="9730" width="17.109375" style="55" customWidth="1"/>
    <col min="9731" max="9731" width="18.5546875" style="55" customWidth="1"/>
    <col min="9732" max="9732" width="62.44140625" style="55" customWidth="1"/>
    <col min="9733" max="9733" width="19.44140625" style="55" customWidth="1"/>
    <col min="9734" max="9734" width="23.44140625" style="55" customWidth="1"/>
    <col min="9735" max="9736" width="11.5546875" style="55" bestFit="1" customWidth="1"/>
    <col min="9737" max="9982" width="9.109375" style="55"/>
    <col min="9983" max="9983" width="15.44140625" style="55" customWidth="1"/>
    <col min="9984" max="9984" width="12" style="55" customWidth="1"/>
    <col min="9985" max="9985" width="9.109375" style="55"/>
    <col min="9986" max="9986" width="17.109375" style="55" customWidth="1"/>
    <col min="9987" max="9987" width="18.5546875" style="55" customWidth="1"/>
    <col min="9988" max="9988" width="62.44140625" style="55" customWidth="1"/>
    <col min="9989" max="9989" width="19.44140625" style="55" customWidth="1"/>
    <col min="9990" max="9990" width="23.44140625" style="55" customWidth="1"/>
    <col min="9991" max="9992" width="11.5546875" style="55" bestFit="1" customWidth="1"/>
    <col min="9993" max="10238" width="9.109375" style="55"/>
    <col min="10239" max="10239" width="15.44140625" style="55" customWidth="1"/>
    <col min="10240" max="10240" width="12" style="55" customWidth="1"/>
    <col min="10241" max="10241" width="9.109375" style="55"/>
    <col min="10242" max="10242" width="17.109375" style="55" customWidth="1"/>
    <col min="10243" max="10243" width="18.5546875" style="55" customWidth="1"/>
    <col min="10244" max="10244" width="62.44140625" style="55" customWidth="1"/>
    <col min="10245" max="10245" width="19.44140625" style="55" customWidth="1"/>
    <col min="10246" max="10246" width="23.44140625" style="55" customWidth="1"/>
    <col min="10247" max="10248" width="11.5546875" style="55" bestFit="1" customWidth="1"/>
    <col min="10249" max="10494" width="9.109375" style="55"/>
    <col min="10495" max="10495" width="15.44140625" style="55" customWidth="1"/>
    <col min="10496" max="10496" width="12" style="55" customWidth="1"/>
    <col min="10497" max="10497" width="9.109375" style="55"/>
    <col min="10498" max="10498" width="17.109375" style="55" customWidth="1"/>
    <col min="10499" max="10499" width="18.5546875" style="55" customWidth="1"/>
    <col min="10500" max="10500" width="62.44140625" style="55" customWidth="1"/>
    <col min="10501" max="10501" width="19.44140625" style="55" customWidth="1"/>
    <col min="10502" max="10502" width="23.44140625" style="55" customWidth="1"/>
    <col min="10503" max="10504" width="11.5546875" style="55" bestFit="1" customWidth="1"/>
    <col min="10505" max="10750" width="9.109375" style="55"/>
    <col min="10751" max="10751" width="15.44140625" style="55" customWidth="1"/>
    <col min="10752" max="10752" width="12" style="55" customWidth="1"/>
    <col min="10753" max="10753" width="9.109375" style="55"/>
    <col min="10754" max="10754" width="17.109375" style="55" customWidth="1"/>
    <col min="10755" max="10755" width="18.5546875" style="55" customWidth="1"/>
    <col min="10756" max="10756" width="62.44140625" style="55" customWidth="1"/>
    <col min="10757" max="10757" width="19.44140625" style="55" customWidth="1"/>
    <col min="10758" max="10758" width="23.44140625" style="55" customWidth="1"/>
    <col min="10759" max="10760" width="11.5546875" style="55" bestFit="1" customWidth="1"/>
    <col min="10761" max="11006" width="9.109375" style="55"/>
    <col min="11007" max="11007" width="15.44140625" style="55" customWidth="1"/>
    <col min="11008" max="11008" width="12" style="55" customWidth="1"/>
    <col min="11009" max="11009" width="9.109375" style="55"/>
    <col min="11010" max="11010" width="17.109375" style="55" customWidth="1"/>
    <col min="11011" max="11011" width="18.5546875" style="55" customWidth="1"/>
    <col min="11012" max="11012" width="62.44140625" style="55" customWidth="1"/>
    <col min="11013" max="11013" width="19.44140625" style="55" customWidth="1"/>
    <col min="11014" max="11014" width="23.44140625" style="55" customWidth="1"/>
    <col min="11015" max="11016" width="11.5546875" style="55" bestFit="1" customWidth="1"/>
    <col min="11017" max="11262" width="9.109375" style="55"/>
    <col min="11263" max="11263" width="15.44140625" style="55" customWidth="1"/>
    <col min="11264" max="11264" width="12" style="55" customWidth="1"/>
    <col min="11265" max="11265" width="9.109375" style="55"/>
    <col min="11266" max="11266" width="17.109375" style="55" customWidth="1"/>
    <col min="11267" max="11267" width="18.5546875" style="55" customWidth="1"/>
    <col min="11268" max="11268" width="62.44140625" style="55" customWidth="1"/>
    <col min="11269" max="11269" width="19.44140625" style="55" customWidth="1"/>
    <col min="11270" max="11270" width="23.44140625" style="55" customWidth="1"/>
    <col min="11271" max="11272" width="11.5546875" style="55" bestFit="1" customWidth="1"/>
    <col min="11273" max="11518" width="9.109375" style="55"/>
    <col min="11519" max="11519" width="15.44140625" style="55" customWidth="1"/>
    <col min="11520" max="11520" width="12" style="55" customWidth="1"/>
    <col min="11521" max="11521" width="9.109375" style="55"/>
    <col min="11522" max="11522" width="17.109375" style="55" customWidth="1"/>
    <col min="11523" max="11523" width="18.5546875" style="55" customWidth="1"/>
    <col min="11524" max="11524" width="62.44140625" style="55" customWidth="1"/>
    <col min="11525" max="11525" width="19.44140625" style="55" customWidth="1"/>
    <col min="11526" max="11526" width="23.44140625" style="55" customWidth="1"/>
    <col min="11527" max="11528" width="11.5546875" style="55" bestFit="1" customWidth="1"/>
    <col min="11529" max="11774" width="9.109375" style="55"/>
    <col min="11775" max="11775" width="15.44140625" style="55" customWidth="1"/>
    <col min="11776" max="11776" width="12" style="55" customWidth="1"/>
    <col min="11777" max="11777" width="9.109375" style="55"/>
    <col min="11778" max="11778" width="17.109375" style="55" customWidth="1"/>
    <col min="11779" max="11779" width="18.5546875" style="55" customWidth="1"/>
    <col min="11780" max="11780" width="62.44140625" style="55" customWidth="1"/>
    <col min="11781" max="11781" width="19.44140625" style="55" customWidth="1"/>
    <col min="11782" max="11782" width="23.44140625" style="55" customWidth="1"/>
    <col min="11783" max="11784" width="11.5546875" style="55" bestFit="1" customWidth="1"/>
    <col min="11785" max="12030" width="9.109375" style="55"/>
    <col min="12031" max="12031" width="15.44140625" style="55" customWidth="1"/>
    <col min="12032" max="12032" width="12" style="55" customWidth="1"/>
    <col min="12033" max="12033" width="9.109375" style="55"/>
    <col min="12034" max="12034" width="17.109375" style="55" customWidth="1"/>
    <col min="12035" max="12035" width="18.5546875" style="55" customWidth="1"/>
    <col min="12036" max="12036" width="62.44140625" style="55" customWidth="1"/>
    <col min="12037" max="12037" width="19.44140625" style="55" customWidth="1"/>
    <col min="12038" max="12038" width="23.44140625" style="55" customWidth="1"/>
    <col min="12039" max="12040" width="11.5546875" style="55" bestFit="1" customWidth="1"/>
    <col min="12041" max="12286" width="9.109375" style="55"/>
    <col min="12287" max="12287" width="15.44140625" style="55" customWidth="1"/>
    <col min="12288" max="12288" width="12" style="55" customWidth="1"/>
    <col min="12289" max="12289" width="9.109375" style="55"/>
    <col min="12290" max="12290" width="17.109375" style="55" customWidth="1"/>
    <col min="12291" max="12291" width="18.5546875" style="55" customWidth="1"/>
    <col min="12292" max="12292" width="62.44140625" style="55" customWidth="1"/>
    <col min="12293" max="12293" width="19.44140625" style="55" customWidth="1"/>
    <col min="12294" max="12294" width="23.44140625" style="55" customWidth="1"/>
    <col min="12295" max="12296" width="11.5546875" style="55" bestFit="1" customWidth="1"/>
    <col min="12297" max="12542" width="9.109375" style="55"/>
    <col min="12543" max="12543" width="15.44140625" style="55" customWidth="1"/>
    <col min="12544" max="12544" width="12" style="55" customWidth="1"/>
    <col min="12545" max="12545" width="9.109375" style="55"/>
    <col min="12546" max="12546" width="17.109375" style="55" customWidth="1"/>
    <col min="12547" max="12547" width="18.5546875" style="55" customWidth="1"/>
    <col min="12548" max="12548" width="62.44140625" style="55" customWidth="1"/>
    <col min="12549" max="12549" width="19.44140625" style="55" customWidth="1"/>
    <col min="12550" max="12550" width="23.44140625" style="55" customWidth="1"/>
    <col min="12551" max="12552" width="11.5546875" style="55" bestFit="1" customWidth="1"/>
    <col min="12553" max="12798" width="9.109375" style="55"/>
    <col min="12799" max="12799" width="15.44140625" style="55" customWidth="1"/>
    <col min="12800" max="12800" width="12" style="55" customWidth="1"/>
    <col min="12801" max="12801" width="9.109375" style="55"/>
    <col min="12802" max="12802" width="17.109375" style="55" customWidth="1"/>
    <col min="12803" max="12803" width="18.5546875" style="55" customWidth="1"/>
    <col min="12804" max="12804" width="62.44140625" style="55" customWidth="1"/>
    <col min="12805" max="12805" width="19.44140625" style="55" customWidth="1"/>
    <col min="12806" max="12806" width="23.44140625" style="55" customWidth="1"/>
    <col min="12807" max="12808" width="11.5546875" style="55" bestFit="1" customWidth="1"/>
    <col min="12809" max="13054" width="9.109375" style="55"/>
    <col min="13055" max="13055" width="15.44140625" style="55" customWidth="1"/>
    <col min="13056" max="13056" width="12" style="55" customWidth="1"/>
    <col min="13057" max="13057" width="9.109375" style="55"/>
    <col min="13058" max="13058" width="17.109375" style="55" customWidth="1"/>
    <col min="13059" max="13059" width="18.5546875" style="55" customWidth="1"/>
    <col min="13060" max="13060" width="62.44140625" style="55" customWidth="1"/>
    <col min="13061" max="13061" width="19.44140625" style="55" customWidth="1"/>
    <col min="13062" max="13062" width="23.44140625" style="55" customWidth="1"/>
    <col min="13063" max="13064" width="11.5546875" style="55" bestFit="1" customWidth="1"/>
    <col min="13065" max="13310" width="9.109375" style="55"/>
    <col min="13311" max="13311" width="15.44140625" style="55" customWidth="1"/>
    <col min="13312" max="13312" width="12" style="55" customWidth="1"/>
    <col min="13313" max="13313" width="9.109375" style="55"/>
    <col min="13314" max="13314" width="17.109375" style="55" customWidth="1"/>
    <col min="13315" max="13315" width="18.5546875" style="55" customWidth="1"/>
    <col min="13316" max="13316" width="62.44140625" style="55" customWidth="1"/>
    <col min="13317" max="13317" width="19.44140625" style="55" customWidth="1"/>
    <col min="13318" max="13318" width="23.44140625" style="55" customWidth="1"/>
    <col min="13319" max="13320" width="11.5546875" style="55" bestFit="1" customWidth="1"/>
    <col min="13321" max="13566" width="9.109375" style="55"/>
    <col min="13567" max="13567" width="15.44140625" style="55" customWidth="1"/>
    <col min="13568" max="13568" width="12" style="55" customWidth="1"/>
    <col min="13569" max="13569" width="9.109375" style="55"/>
    <col min="13570" max="13570" width="17.109375" style="55" customWidth="1"/>
    <col min="13571" max="13571" width="18.5546875" style="55" customWidth="1"/>
    <col min="13572" max="13572" width="62.44140625" style="55" customWidth="1"/>
    <col min="13573" max="13573" width="19.44140625" style="55" customWidth="1"/>
    <col min="13574" max="13574" width="23.44140625" style="55" customWidth="1"/>
    <col min="13575" max="13576" width="11.5546875" style="55" bestFit="1" customWidth="1"/>
    <col min="13577" max="13822" width="9.109375" style="55"/>
    <col min="13823" max="13823" width="15.44140625" style="55" customWidth="1"/>
    <col min="13824" max="13824" width="12" style="55" customWidth="1"/>
    <col min="13825" max="13825" width="9.109375" style="55"/>
    <col min="13826" max="13826" width="17.109375" style="55" customWidth="1"/>
    <col min="13827" max="13827" width="18.5546875" style="55" customWidth="1"/>
    <col min="13828" max="13828" width="62.44140625" style="55" customWidth="1"/>
    <col min="13829" max="13829" width="19.44140625" style="55" customWidth="1"/>
    <col min="13830" max="13830" width="23.44140625" style="55" customWidth="1"/>
    <col min="13831" max="13832" width="11.5546875" style="55" bestFit="1" customWidth="1"/>
    <col min="13833" max="14078" width="9.109375" style="55"/>
    <col min="14079" max="14079" width="15.44140625" style="55" customWidth="1"/>
    <col min="14080" max="14080" width="12" style="55" customWidth="1"/>
    <col min="14081" max="14081" width="9.109375" style="55"/>
    <col min="14082" max="14082" width="17.109375" style="55" customWidth="1"/>
    <col min="14083" max="14083" width="18.5546875" style="55" customWidth="1"/>
    <col min="14084" max="14084" width="62.44140625" style="55" customWidth="1"/>
    <col min="14085" max="14085" width="19.44140625" style="55" customWidth="1"/>
    <col min="14086" max="14086" width="23.44140625" style="55" customWidth="1"/>
    <col min="14087" max="14088" width="11.5546875" style="55" bestFit="1" customWidth="1"/>
    <col min="14089" max="14334" width="9.109375" style="55"/>
    <col min="14335" max="14335" width="15.44140625" style="55" customWidth="1"/>
    <col min="14336" max="14336" width="12" style="55" customWidth="1"/>
    <col min="14337" max="14337" width="9.109375" style="55"/>
    <col min="14338" max="14338" width="17.109375" style="55" customWidth="1"/>
    <col min="14339" max="14339" width="18.5546875" style="55" customWidth="1"/>
    <col min="14340" max="14340" width="62.44140625" style="55" customWidth="1"/>
    <col min="14341" max="14341" width="19.44140625" style="55" customWidth="1"/>
    <col min="14342" max="14342" width="23.44140625" style="55" customWidth="1"/>
    <col min="14343" max="14344" width="11.5546875" style="55" bestFit="1" customWidth="1"/>
    <col min="14345" max="14590" width="9.109375" style="55"/>
    <col min="14591" max="14591" width="15.44140625" style="55" customWidth="1"/>
    <col min="14592" max="14592" width="12" style="55" customWidth="1"/>
    <col min="14593" max="14593" width="9.109375" style="55"/>
    <col min="14594" max="14594" width="17.109375" style="55" customWidth="1"/>
    <col min="14595" max="14595" width="18.5546875" style="55" customWidth="1"/>
    <col min="14596" max="14596" width="62.44140625" style="55" customWidth="1"/>
    <col min="14597" max="14597" width="19.44140625" style="55" customWidth="1"/>
    <col min="14598" max="14598" width="23.44140625" style="55" customWidth="1"/>
    <col min="14599" max="14600" width="11.5546875" style="55" bestFit="1" customWidth="1"/>
    <col min="14601" max="14846" width="9.109375" style="55"/>
    <col min="14847" max="14847" width="15.44140625" style="55" customWidth="1"/>
    <col min="14848" max="14848" width="12" style="55" customWidth="1"/>
    <col min="14849" max="14849" width="9.109375" style="55"/>
    <col min="14850" max="14850" width="17.109375" style="55" customWidth="1"/>
    <col min="14851" max="14851" width="18.5546875" style="55" customWidth="1"/>
    <col min="14852" max="14852" width="62.44140625" style="55" customWidth="1"/>
    <col min="14853" max="14853" width="19.44140625" style="55" customWidth="1"/>
    <col min="14854" max="14854" width="23.44140625" style="55" customWidth="1"/>
    <col min="14855" max="14856" width="11.5546875" style="55" bestFit="1" customWidth="1"/>
    <col min="14857" max="15102" width="9.109375" style="55"/>
    <col min="15103" max="15103" width="15.44140625" style="55" customWidth="1"/>
    <col min="15104" max="15104" width="12" style="55" customWidth="1"/>
    <col min="15105" max="15105" width="9.109375" style="55"/>
    <col min="15106" max="15106" width="17.109375" style="55" customWidth="1"/>
    <col min="15107" max="15107" width="18.5546875" style="55" customWidth="1"/>
    <col min="15108" max="15108" width="62.44140625" style="55" customWidth="1"/>
    <col min="15109" max="15109" width="19.44140625" style="55" customWidth="1"/>
    <col min="15110" max="15110" width="23.44140625" style="55" customWidth="1"/>
    <col min="15111" max="15112" width="11.5546875" style="55" bestFit="1" customWidth="1"/>
    <col min="15113" max="15358" width="9.109375" style="55"/>
    <col min="15359" max="15359" width="15.44140625" style="55" customWidth="1"/>
    <col min="15360" max="15360" width="12" style="55" customWidth="1"/>
    <col min="15361" max="15361" width="9.109375" style="55"/>
    <col min="15362" max="15362" width="17.109375" style="55" customWidth="1"/>
    <col min="15363" max="15363" width="18.5546875" style="55" customWidth="1"/>
    <col min="15364" max="15364" width="62.44140625" style="55" customWidth="1"/>
    <col min="15365" max="15365" width="19.44140625" style="55" customWidth="1"/>
    <col min="15366" max="15366" width="23.44140625" style="55" customWidth="1"/>
    <col min="15367" max="15368" width="11.5546875" style="55" bestFit="1" customWidth="1"/>
    <col min="15369" max="15614" width="9.109375" style="55"/>
    <col min="15615" max="15615" width="15.44140625" style="55" customWidth="1"/>
    <col min="15616" max="15616" width="12" style="55" customWidth="1"/>
    <col min="15617" max="15617" width="9.109375" style="55"/>
    <col min="15618" max="15618" width="17.109375" style="55" customWidth="1"/>
    <col min="15619" max="15619" width="18.5546875" style="55" customWidth="1"/>
    <col min="15620" max="15620" width="62.44140625" style="55" customWidth="1"/>
    <col min="15621" max="15621" width="19.44140625" style="55" customWidth="1"/>
    <col min="15622" max="15622" width="23.44140625" style="55" customWidth="1"/>
    <col min="15623" max="15624" width="11.5546875" style="55" bestFit="1" customWidth="1"/>
    <col min="15625" max="15870" width="9.109375" style="55"/>
    <col min="15871" max="15871" width="15.44140625" style="55" customWidth="1"/>
    <col min="15872" max="15872" width="12" style="55" customWidth="1"/>
    <col min="15873" max="15873" width="9.109375" style="55"/>
    <col min="15874" max="15874" width="17.109375" style="55" customWidth="1"/>
    <col min="15875" max="15875" width="18.5546875" style="55" customWidth="1"/>
    <col min="15876" max="15876" width="62.44140625" style="55" customWidth="1"/>
    <col min="15877" max="15877" width="19.44140625" style="55" customWidth="1"/>
    <col min="15878" max="15878" width="23.44140625" style="55" customWidth="1"/>
    <col min="15879" max="15880" width="11.5546875" style="55" bestFit="1" customWidth="1"/>
    <col min="15881" max="16126" width="9.109375" style="55"/>
    <col min="16127" max="16127" width="15.44140625" style="55" customWidth="1"/>
    <col min="16128" max="16128" width="12" style="55" customWidth="1"/>
    <col min="16129" max="16129" width="9.109375" style="55"/>
    <col min="16130" max="16130" width="17.109375" style="55" customWidth="1"/>
    <col min="16131" max="16131" width="18.5546875" style="55" customWidth="1"/>
    <col min="16132" max="16132" width="62.44140625" style="55" customWidth="1"/>
    <col min="16133" max="16133" width="19.44140625" style="55" customWidth="1"/>
    <col min="16134" max="16134" width="23.44140625" style="55" customWidth="1"/>
    <col min="16135" max="16136" width="11.5546875" style="55" bestFit="1" customWidth="1"/>
    <col min="16137" max="16383" width="9.109375" style="55"/>
    <col min="16384" max="16384" width="9.109375" style="55" customWidth="1"/>
  </cols>
  <sheetData>
    <row r="1" spans="1:10" s="214" customFormat="1" ht="34.799999999999997" x14ac:dyDescent="0.3">
      <c r="A1" s="196" t="s">
        <v>63</v>
      </c>
      <c r="B1" s="196" t="s">
        <v>64</v>
      </c>
      <c r="C1" s="197" t="s">
        <v>65</v>
      </c>
      <c r="D1" s="198" t="s">
        <v>66</v>
      </c>
      <c r="E1" s="198" t="s">
        <v>67</v>
      </c>
      <c r="F1" s="198" t="s">
        <v>68</v>
      </c>
      <c r="G1" s="221">
        <f>VYHLED!H1</f>
        <v>2021</v>
      </c>
      <c r="H1" s="221">
        <f>VYHLED!I1</f>
        <v>2022</v>
      </c>
      <c r="I1" s="221">
        <f>VYHLED!J1</f>
        <v>2023</v>
      </c>
      <c r="J1" s="221">
        <f>VYHLED!K1</f>
        <v>2024</v>
      </c>
    </row>
    <row r="2" spans="1:10" s="199" customFormat="1" x14ac:dyDescent="0.3">
      <c r="A2" s="200" t="s">
        <v>261</v>
      </c>
      <c r="B2" s="215" t="s">
        <v>127</v>
      </c>
      <c r="C2" s="201">
        <v>3874</v>
      </c>
      <c r="D2" s="201">
        <v>5171</v>
      </c>
      <c r="E2" s="201" t="s">
        <v>184</v>
      </c>
      <c r="F2" s="216" t="s">
        <v>348</v>
      </c>
      <c r="G2" s="204">
        <v>2000000</v>
      </c>
      <c r="H2" s="204"/>
      <c r="I2" s="205"/>
      <c r="J2" s="205"/>
    </row>
    <row r="3" spans="1:10" s="199" customFormat="1" x14ac:dyDescent="0.3">
      <c r="A3" s="206" t="s">
        <v>114</v>
      </c>
      <c r="B3" s="217" t="s">
        <v>127</v>
      </c>
      <c r="C3" s="207">
        <v>491</v>
      </c>
      <c r="D3" s="207">
        <v>5171</v>
      </c>
      <c r="E3" s="207" t="s">
        <v>184</v>
      </c>
      <c r="F3" s="218" t="s">
        <v>349</v>
      </c>
      <c r="G3" s="208">
        <v>100000</v>
      </c>
      <c r="H3" s="208">
        <v>100000</v>
      </c>
      <c r="I3" s="208">
        <v>160000</v>
      </c>
      <c r="J3" s="208">
        <v>160000</v>
      </c>
    </row>
    <row r="4" spans="1:10" s="199" customFormat="1" x14ac:dyDescent="0.3">
      <c r="A4" s="206" t="s">
        <v>114</v>
      </c>
      <c r="B4" s="217" t="s">
        <v>127</v>
      </c>
      <c r="C4" s="207">
        <v>491</v>
      </c>
      <c r="D4" s="207">
        <v>5171</v>
      </c>
      <c r="E4" s="207" t="s">
        <v>184</v>
      </c>
      <c r="F4" s="219" t="s">
        <v>350</v>
      </c>
      <c r="G4" s="208">
        <v>50000</v>
      </c>
      <c r="H4" s="209"/>
      <c r="I4" s="209"/>
      <c r="J4" s="209"/>
    </row>
    <row r="5" spans="1:10" s="199" customFormat="1" x14ac:dyDescent="0.3">
      <c r="A5" s="206" t="s">
        <v>114</v>
      </c>
      <c r="B5" s="217" t="s">
        <v>127</v>
      </c>
      <c r="C5" s="207">
        <v>491</v>
      </c>
      <c r="D5" s="207">
        <v>5171</v>
      </c>
      <c r="E5" s="207" t="s">
        <v>184</v>
      </c>
      <c r="F5" s="219" t="s">
        <v>351</v>
      </c>
      <c r="G5" s="209"/>
      <c r="H5" s="208">
        <v>50000</v>
      </c>
      <c r="I5" s="209"/>
      <c r="J5" s="209"/>
    </row>
    <row r="6" spans="1:10" s="199" customFormat="1" x14ac:dyDescent="0.3">
      <c r="A6" s="206" t="s">
        <v>114</v>
      </c>
      <c r="B6" s="217" t="s">
        <v>127</v>
      </c>
      <c r="C6" s="207">
        <v>491</v>
      </c>
      <c r="D6" s="207">
        <v>5171</v>
      </c>
      <c r="E6" s="207" t="s">
        <v>184</v>
      </c>
      <c r="F6" s="219" t="s">
        <v>352</v>
      </c>
      <c r="G6" s="209"/>
      <c r="H6" s="208">
        <v>300000</v>
      </c>
      <c r="I6" s="208">
        <v>300000</v>
      </c>
      <c r="J6" s="208">
        <v>300000</v>
      </c>
    </row>
    <row r="7" spans="1:10" s="199" customFormat="1" x14ac:dyDescent="0.3">
      <c r="A7" s="206" t="s">
        <v>114</v>
      </c>
      <c r="B7" s="217" t="s">
        <v>127</v>
      </c>
      <c r="C7" s="207">
        <v>491</v>
      </c>
      <c r="D7" s="207">
        <v>5171</v>
      </c>
      <c r="E7" s="207" t="s">
        <v>184</v>
      </c>
      <c r="F7" s="219" t="s">
        <v>353</v>
      </c>
      <c r="G7" s="209"/>
      <c r="H7" s="209"/>
      <c r="I7" s="209"/>
      <c r="J7" s="209"/>
    </row>
    <row r="8" spans="1:10" s="199" customFormat="1" x14ac:dyDescent="0.3">
      <c r="A8" s="206" t="s">
        <v>114</v>
      </c>
      <c r="B8" s="217" t="s">
        <v>127</v>
      </c>
      <c r="C8" s="207">
        <v>491</v>
      </c>
      <c r="D8" s="207">
        <v>5171</v>
      </c>
      <c r="E8" s="207" t="s">
        <v>184</v>
      </c>
      <c r="F8" s="219" t="s">
        <v>354</v>
      </c>
      <c r="G8" s="210">
        <v>50000</v>
      </c>
      <c r="H8" s="208">
        <v>100000</v>
      </c>
      <c r="I8" s="208">
        <v>100000</v>
      </c>
      <c r="J8" s="208">
        <v>100000</v>
      </c>
    </row>
    <row r="9" spans="1:10" s="199" customFormat="1" x14ac:dyDescent="0.3">
      <c r="A9" s="206" t="s">
        <v>114</v>
      </c>
      <c r="B9" s="217" t="s">
        <v>127</v>
      </c>
      <c r="C9" s="207">
        <v>491</v>
      </c>
      <c r="D9" s="207">
        <v>5171</v>
      </c>
      <c r="E9" s="207" t="s">
        <v>184</v>
      </c>
      <c r="F9" s="219" t="s">
        <v>355</v>
      </c>
      <c r="G9" s="209"/>
      <c r="H9" s="209"/>
      <c r="I9" s="209"/>
      <c r="J9" s="209"/>
    </row>
    <row r="10" spans="1:10" s="199" customFormat="1" x14ac:dyDescent="0.3">
      <c r="A10" s="206" t="s">
        <v>114</v>
      </c>
      <c r="B10" s="217" t="s">
        <v>127</v>
      </c>
      <c r="C10" s="207">
        <v>491</v>
      </c>
      <c r="D10" s="207">
        <v>5171</v>
      </c>
      <c r="E10" s="207" t="s">
        <v>184</v>
      </c>
      <c r="F10" s="219" t="s">
        <v>356</v>
      </c>
      <c r="G10" s="208">
        <v>950000</v>
      </c>
      <c r="H10" s="208"/>
      <c r="I10" s="209"/>
      <c r="J10" s="209"/>
    </row>
    <row r="11" spans="1:10" s="199" customFormat="1" x14ac:dyDescent="0.3">
      <c r="A11" s="206" t="s">
        <v>114</v>
      </c>
      <c r="B11" s="217" t="s">
        <v>127</v>
      </c>
      <c r="C11" s="207">
        <v>491</v>
      </c>
      <c r="D11" s="207">
        <v>5171</v>
      </c>
      <c r="E11" s="207" t="s">
        <v>184</v>
      </c>
      <c r="F11" s="219" t="s">
        <v>357</v>
      </c>
      <c r="G11" s="208">
        <v>300000</v>
      </c>
      <c r="H11" s="208">
        <v>300000</v>
      </c>
      <c r="I11" s="209"/>
      <c r="J11" s="209"/>
    </row>
    <row r="12" spans="1:10" s="199" customFormat="1" x14ac:dyDescent="0.3">
      <c r="A12" s="206" t="s">
        <v>114</v>
      </c>
      <c r="B12" s="217" t="s">
        <v>127</v>
      </c>
      <c r="C12" s="207">
        <v>491</v>
      </c>
      <c r="D12" s="207">
        <v>5171</v>
      </c>
      <c r="E12" s="207" t="s">
        <v>184</v>
      </c>
      <c r="F12" s="220" t="s">
        <v>358</v>
      </c>
      <c r="G12" s="211">
        <v>400000</v>
      </c>
      <c r="H12" s="211">
        <v>600000</v>
      </c>
      <c r="I12" s="209"/>
      <c r="J12" s="209"/>
    </row>
    <row r="13" spans="1:10" x14ac:dyDescent="0.3">
      <c r="A13" s="128"/>
      <c r="B13" s="134"/>
      <c r="C13" s="52"/>
      <c r="D13" s="52"/>
      <c r="E13" s="52"/>
      <c r="F13" s="130"/>
      <c r="G13" s="174"/>
      <c r="H13" s="174"/>
      <c r="J13" s="173"/>
    </row>
    <row r="14" spans="1:10" x14ac:dyDescent="0.3">
      <c r="A14" s="128"/>
      <c r="B14" s="134"/>
      <c r="C14" s="52"/>
      <c r="D14" s="52"/>
      <c r="E14" s="52"/>
      <c r="F14" s="130"/>
      <c r="G14" s="174"/>
      <c r="H14" s="174"/>
      <c r="J14" s="173"/>
    </row>
    <row r="15" spans="1:10" x14ac:dyDescent="0.3">
      <c r="A15" s="128"/>
      <c r="B15" s="134"/>
      <c r="C15" s="52"/>
      <c r="D15" s="52"/>
      <c r="E15" s="52"/>
      <c r="F15" s="130"/>
      <c r="G15" s="174"/>
      <c r="H15" s="174"/>
      <c r="J15" s="173"/>
    </row>
    <row r="16" spans="1:10" x14ac:dyDescent="0.3">
      <c r="A16" s="128" t="s">
        <v>101</v>
      </c>
      <c r="B16" s="175"/>
      <c r="C16" s="175"/>
      <c r="D16" s="175"/>
      <c r="E16" s="175"/>
      <c r="F16" s="175"/>
      <c r="G16" s="174">
        <f>SUM(G2:G15)</f>
        <v>3850000</v>
      </c>
      <c r="H16" s="174">
        <f>SUM(H2:H15)</f>
        <v>1450000</v>
      </c>
      <c r="I16" s="174">
        <f>SUM(I2:I15)</f>
        <v>560000</v>
      </c>
      <c r="J16" s="174">
        <f>SUM(J2:J15)</f>
        <v>560000</v>
      </c>
    </row>
  </sheetData>
  <autoFilter ref="A1:J12"/>
  <phoneticPr fontId="28" type="noConversion"/>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69"/>
  <sheetViews>
    <sheetView zoomScaleNormal="100" workbookViewId="0">
      <pane ySplit="1" topLeftCell="A2" activePane="bottomLeft" state="frozen"/>
      <selection pane="bottomLeft" activeCell="A10" sqref="A10:L10"/>
    </sheetView>
  </sheetViews>
  <sheetFormatPr defaultRowHeight="14.4" x14ac:dyDescent="0.3"/>
  <cols>
    <col min="1" max="1" width="13.44140625" style="55" customWidth="1"/>
    <col min="2" max="2" width="15.44140625" style="55" customWidth="1"/>
    <col min="3" max="3" width="0" style="55" hidden="1" customWidth="1"/>
    <col min="4" max="4" width="15" style="55" hidden="1" customWidth="1"/>
    <col min="5" max="5" width="23.109375" style="55" customWidth="1"/>
    <col min="6" max="6" width="73.44140625" style="55" customWidth="1"/>
    <col min="7" max="7" width="17.88671875" style="55" customWidth="1"/>
    <col min="8" max="8" width="17.5546875" style="55" customWidth="1"/>
    <col min="9" max="9" width="15.109375" style="55" customWidth="1"/>
    <col min="10" max="10" width="12.44140625" style="55" bestFit="1" customWidth="1"/>
    <col min="11" max="254" width="9.109375" style="55"/>
    <col min="255" max="255" width="13.44140625" style="55" customWidth="1"/>
    <col min="256" max="256" width="51.88671875" style="55" customWidth="1"/>
    <col min="257" max="257" width="9.109375" style="55"/>
    <col min="258" max="258" width="15" style="55" customWidth="1"/>
    <col min="259" max="259" width="23.109375" style="55" customWidth="1"/>
    <col min="260" max="260" width="73.44140625" style="55" customWidth="1"/>
    <col min="261" max="261" width="16.5546875" style="55" bestFit="1" customWidth="1"/>
    <col min="262" max="262" width="18.44140625" style="55" customWidth="1"/>
    <col min="263" max="263" width="17.88671875" style="55" customWidth="1"/>
    <col min="264" max="264" width="17.5546875" style="55" customWidth="1"/>
    <col min="265" max="510" width="9.109375" style="55"/>
    <col min="511" max="511" width="13.44140625" style="55" customWidth="1"/>
    <col min="512" max="512" width="51.88671875" style="55" customWidth="1"/>
    <col min="513" max="513" width="9.109375" style="55"/>
    <col min="514" max="514" width="15" style="55" customWidth="1"/>
    <col min="515" max="515" width="23.109375" style="55" customWidth="1"/>
    <col min="516" max="516" width="73.44140625" style="55" customWidth="1"/>
    <col min="517" max="517" width="16.5546875" style="55" bestFit="1" customWidth="1"/>
    <col min="518" max="518" width="18.44140625" style="55" customWidth="1"/>
    <col min="519" max="519" width="17.88671875" style="55" customWidth="1"/>
    <col min="520" max="520" width="17.5546875" style="55" customWidth="1"/>
    <col min="521" max="766" width="9.109375" style="55"/>
    <col min="767" max="767" width="13.44140625" style="55" customWidth="1"/>
    <col min="768" max="768" width="51.88671875" style="55" customWidth="1"/>
    <col min="769" max="769" width="9.109375" style="55"/>
    <col min="770" max="770" width="15" style="55" customWidth="1"/>
    <col min="771" max="771" width="23.109375" style="55" customWidth="1"/>
    <col min="772" max="772" width="73.44140625" style="55" customWidth="1"/>
    <col min="773" max="773" width="16.5546875" style="55" bestFit="1" customWidth="1"/>
    <col min="774" max="774" width="18.44140625" style="55" customWidth="1"/>
    <col min="775" max="775" width="17.88671875" style="55" customWidth="1"/>
    <col min="776" max="776" width="17.5546875" style="55" customWidth="1"/>
    <col min="777" max="1022" width="9.109375" style="55"/>
    <col min="1023" max="1023" width="13.44140625" style="55" customWidth="1"/>
    <col min="1024" max="1024" width="51.88671875" style="55" customWidth="1"/>
    <col min="1025" max="1025" width="9.109375" style="55"/>
    <col min="1026" max="1026" width="15" style="55" customWidth="1"/>
    <col min="1027" max="1027" width="23.109375" style="55" customWidth="1"/>
    <col min="1028" max="1028" width="73.44140625" style="55" customWidth="1"/>
    <col min="1029" max="1029" width="16.5546875" style="55" bestFit="1" customWidth="1"/>
    <col min="1030" max="1030" width="18.44140625" style="55" customWidth="1"/>
    <col min="1031" max="1031" width="17.88671875" style="55" customWidth="1"/>
    <col min="1032" max="1032" width="17.5546875" style="55" customWidth="1"/>
    <col min="1033" max="1278" width="9.109375" style="55"/>
    <col min="1279" max="1279" width="13.44140625" style="55" customWidth="1"/>
    <col min="1280" max="1280" width="51.88671875" style="55" customWidth="1"/>
    <col min="1281" max="1281" width="9.109375" style="55"/>
    <col min="1282" max="1282" width="15" style="55" customWidth="1"/>
    <col min="1283" max="1283" width="23.109375" style="55" customWidth="1"/>
    <col min="1284" max="1284" width="73.44140625" style="55" customWidth="1"/>
    <col min="1285" max="1285" width="16.5546875" style="55" bestFit="1" customWidth="1"/>
    <col min="1286" max="1286" width="18.44140625" style="55" customWidth="1"/>
    <col min="1287" max="1287" width="17.88671875" style="55" customWidth="1"/>
    <col min="1288" max="1288" width="17.5546875" style="55" customWidth="1"/>
    <col min="1289" max="1534" width="9.109375" style="55"/>
    <col min="1535" max="1535" width="13.44140625" style="55" customWidth="1"/>
    <col min="1536" max="1536" width="51.88671875" style="55" customWidth="1"/>
    <col min="1537" max="1537" width="9.109375" style="55"/>
    <col min="1538" max="1538" width="15" style="55" customWidth="1"/>
    <col min="1539" max="1539" width="23.109375" style="55" customWidth="1"/>
    <col min="1540" max="1540" width="73.44140625" style="55" customWidth="1"/>
    <col min="1541" max="1541" width="16.5546875" style="55" bestFit="1" customWidth="1"/>
    <col min="1542" max="1542" width="18.44140625" style="55" customWidth="1"/>
    <col min="1543" max="1543" width="17.88671875" style="55" customWidth="1"/>
    <col min="1544" max="1544" width="17.5546875" style="55" customWidth="1"/>
    <col min="1545" max="1790" width="9.109375" style="55"/>
    <col min="1791" max="1791" width="13.44140625" style="55" customWidth="1"/>
    <col min="1792" max="1792" width="51.88671875" style="55" customWidth="1"/>
    <col min="1793" max="1793" width="9.109375" style="55"/>
    <col min="1794" max="1794" width="15" style="55" customWidth="1"/>
    <col min="1795" max="1795" width="23.109375" style="55" customWidth="1"/>
    <col min="1796" max="1796" width="73.44140625" style="55" customWidth="1"/>
    <col min="1797" max="1797" width="16.5546875" style="55" bestFit="1" customWidth="1"/>
    <col min="1798" max="1798" width="18.44140625" style="55" customWidth="1"/>
    <col min="1799" max="1799" width="17.88671875" style="55" customWidth="1"/>
    <col min="1800" max="1800" width="17.5546875" style="55" customWidth="1"/>
    <col min="1801" max="2046" width="9.109375" style="55"/>
    <col min="2047" max="2047" width="13.44140625" style="55" customWidth="1"/>
    <col min="2048" max="2048" width="51.88671875" style="55" customWidth="1"/>
    <col min="2049" max="2049" width="9.109375" style="55"/>
    <col min="2050" max="2050" width="15" style="55" customWidth="1"/>
    <col min="2051" max="2051" width="23.109375" style="55" customWidth="1"/>
    <col min="2052" max="2052" width="73.44140625" style="55" customWidth="1"/>
    <col min="2053" max="2053" width="16.5546875" style="55" bestFit="1" customWidth="1"/>
    <col min="2054" max="2054" width="18.44140625" style="55" customWidth="1"/>
    <col min="2055" max="2055" width="17.88671875" style="55" customWidth="1"/>
    <col min="2056" max="2056" width="17.5546875" style="55" customWidth="1"/>
    <col min="2057" max="2302" width="9.109375" style="55"/>
    <col min="2303" max="2303" width="13.44140625" style="55" customWidth="1"/>
    <col min="2304" max="2304" width="51.88671875" style="55" customWidth="1"/>
    <col min="2305" max="2305" width="9.109375" style="55"/>
    <col min="2306" max="2306" width="15" style="55" customWidth="1"/>
    <col min="2307" max="2307" width="23.109375" style="55" customWidth="1"/>
    <col min="2308" max="2308" width="73.44140625" style="55" customWidth="1"/>
    <col min="2309" max="2309" width="16.5546875" style="55" bestFit="1" customWidth="1"/>
    <col min="2310" max="2310" width="18.44140625" style="55" customWidth="1"/>
    <col min="2311" max="2311" width="17.88671875" style="55" customWidth="1"/>
    <col min="2312" max="2312" width="17.5546875" style="55" customWidth="1"/>
    <col min="2313" max="2558" width="9.109375" style="55"/>
    <col min="2559" max="2559" width="13.44140625" style="55" customWidth="1"/>
    <col min="2560" max="2560" width="51.88671875" style="55" customWidth="1"/>
    <col min="2561" max="2561" width="9.109375" style="55"/>
    <col min="2562" max="2562" width="15" style="55" customWidth="1"/>
    <col min="2563" max="2563" width="23.109375" style="55" customWidth="1"/>
    <col min="2564" max="2564" width="73.44140625" style="55" customWidth="1"/>
    <col min="2565" max="2565" width="16.5546875" style="55" bestFit="1" customWidth="1"/>
    <col min="2566" max="2566" width="18.44140625" style="55" customWidth="1"/>
    <col min="2567" max="2567" width="17.88671875" style="55" customWidth="1"/>
    <col min="2568" max="2568" width="17.5546875" style="55" customWidth="1"/>
    <col min="2569" max="2814" width="9.109375" style="55"/>
    <col min="2815" max="2815" width="13.44140625" style="55" customWidth="1"/>
    <col min="2816" max="2816" width="51.88671875" style="55" customWidth="1"/>
    <col min="2817" max="2817" width="9.109375" style="55"/>
    <col min="2818" max="2818" width="15" style="55" customWidth="1"/>
    <col min="2819" max="2819" width="23.109375" style="55" customWidth="1"/>
    <col min="2820" max="2820" width="73.44140625" style="55" customWidth="1"/>
    <col min="2821" max="2821" width="16.5546875" style="55" bestFit="1" customWidth="1"/>
    <col min="2822" max="2822" width="18.44140625" style="55" customWidth="1"/>
    <col min="2823" max="2823" width="17.88671875" style="55" customWidth="1"/>
    <col min="2824" max="2824" width="17.5546875" style="55" customWidth="1"/>
    <col min="2825" max="3070" width="9.109375" style="55"/>
    <col min="3071" max="3071" width="13.44140625" style="55" customWidth="1"/>
    <col min="3072" max="3072" width="51.88671875" style="55" customWidth="1"/>
    <col min="3073" max="3073" width="9.109375" style="55"/>
    <col min="3074" max="3074" width="15" style="55" customWidth="1"/>
    <col min="3075" max="3075" width="23.109375" style="55" customWidth="1"/>
    <col min="3076" max="3076" width="73.44140625" style="55" customWidth="1"/>
    <col min="3077" max="3077" width="16.5546875" style="55" bestFit="1" customWidth="1"/>
    <col min="3078" max="3078" width="18.44140625" style="55" customWidth="1"/>
    <col min="3079" max="3079" width="17.88671875" style="55" customWidth="1"/>
    <col min="3080" max="3080" width="17.5546875" style="55" customWidth="1"/>
    <col min="3081" max="3326" width="9.109375" style="55"/>
    <col min="3327" max="3327" width="13.44140625" style="55" customWidth="1"/>
    <col min="3328" max="3328" width="51.88671875" style="55" customWidth="1"/>
    <col min="3329" max="3329" width="9.109375" style="55"/>
    <col min="3330" max="3330" width="15" style="55" customWidth="1"/>
    <col min="3331" max="3331" width="23.109375" style="55" customWidth="1"/>
    <col min="3332" max="3332" width="73.44140625" style="55" customWidth="1"/>
    <col min="3333" max="3333" width="16.5546875" style="55" bestFit="1" customWidth="1"/>
    <col min="3334" max="3334" width="18.44140625" style="55" customWidth="1"/>
    <col min="3335" max="3335" width="17.88671875" style="55" customWidth="1"/>
    <col min="3336" max="3336" width="17.5546875" style="55" customWidth="1"/>
    <col min="3337" max="3582" width="9.109375" style="55"/>
    <col min="3583" max="3583" width="13.44140625" style="55" customWidth="1"/>
    <col min="3584" max="3584" width="51.88671875" style="55" customWidth="1"/>
    <col min="3585" max="3585" width="9.109375" style="55"/>
    <col min="3586" max="3586" width="15" style="55" customWidth="1"/>
    <col min="3587" max="3587" width="23.109375" style="55" customWidth="1"/>
    <col min="3588" max="3588" width="73.44140625" style="55" customWidth="1"/>
    <col min="3589" max="3589" width="16.5546875" style="55" bestFit="1" customWidth="1"/>
    <col min="3590" max="3590" width="18.44140625" style="55" customWidth="1"/>
    <col min="3591" max="3591" width="17.88671875" style="55" customWidth="1"/>
    <col min="3592" max="3592" width="17.5546875" style="55" customWidth="1"/>
    <col min="3593" max="3838" width="9.109375" style="55"/>
    <col min="3839" max="3839" width="13.44140625" style="55" customWidth="1"/>
    <col min="3840" max="3840" width="51.88671875" style="55" customWidth="1"/>
    <col min="3841" max="3841" width="9.109375" style="55"/>
    <col min="3842" max="3842" width="15" style="55" customWidth="1"/>
    <col min="3843" max="3843" width="23.109375" style="55" customWidth="1"/>
    <col min="3844" max="3844" width="73.44140625" style="55" customWidth="1"/>
    <col min="3845" max="3845" width="16.5546875" style="55" bestFit="1" customWidth="1"/>
    <col min="3846" max="3846" width="18.44140625" style="55" customWidth="1"/>
    <col min="3847" max="3847" width="17.88671875" style="55" customWidth="1"/>
    <col min="3848" max="3848" width="17.5546875" style="55" customWidth="1"/>
    <col min="3849" max="4094" width="9.109375" style="55"/>
    <col min="4095" max="4095" width="13.44140625" style="55" customWidth="1"/>
    <col min="4096" max="4096" width="51.88671875" style="55" customWidth="1"/>
    <col min="4097" max="4097" width="9.109375" style="55"/>
    <col min="4098" max="4098" width="15" style="55" customWidth="1"/>
    <col min="4099" max="4099" width="23.109375" style="55" customWidth="1"/>
    <col min="4100" max="4100" width="73.44140625" style="55" customWidth="1"/>
    <col min="4101" max="4101" width="16.5546875" style="55" bestFit="1" customWidth="1"/>
    <col min="4102" max="4102" width="18.44140625" style="55" customWidth="1"/>
    <col min="4103" max="4103" width="17.88671875" style="55" customWidth="1"/>
    <col min="4104" max="4104" width="17.5546875" style="55" customWidth="1"/>
    <col min="4105" max="4350" width="9.109375" style="55"/>
    <col min="4351" max="4351" width="13.44140625" style="55" customWidth="1"/>
    <col min="4352" max="4352" width="51.88671875" style="55" customWidth="1"/>
    <col min="4353" max="4353" width="9.109375" style="55"/>
    <col min="4354" max="4354" width="15" style="55" customWidth="1"/>
    <col min="4355" max="4355" width="23.109375" style="55" customWidth="1"/>
    <col min="4356" max="4356" width="73.44140625" style="55" customWidth="1"/>
    <col min="4357" max="4357" width="16.5546875" style="55" bestFit="1" customWidth="1"/>
    <col min="4358" max="4358" width="18.44140625" style="55" customWidth="1"/>
    <col min="4359" max="4359" width="17.88671875" style="55" customWidth="1"/>
    <col min="4360" max="4360" width="17.5546875" style="55" customWidth="1"/>
    <col min="4361" max="4606" width="9.109375" style="55"/>
    <col min="4607" max="4607" width="13.44140625" style="55" customWidth="1"/>
    <col min="4608" max="4608" width="51.88671875" style="55" customWidth="1"/>
    <col min="4609" max="4609" width="9.109375" style="55"/>
    <col min="4610" max="4610" width="15" style="55" customWidth="1"/>
    <col min="4611" max="4611" width="23.109375" style="55" customWidth="1"/>
    <col min="4612" max="4612" width="73.44140625" style="55" customWidth="1"/>
    <col min="4613" max="4613" width="16.5546875" style="55" bestFit="1" customWidth="1"/>
    <col min="4614" max="4614" width="18.44140625" style="55" customWidth="1"/>
    <col min="4615" max="4615" width="17.88671875" style="55" customWidth="1"/>
    <col min="4616" max="4616" width="17.5546875" style="55" customWidth="1"/>
    <col min="4617" max="4862" width="9.109375" style="55"/>
    <col min="4863" max="4863" width="13.44140625" style="55" customWidth="1"/>
    <col min="4864" max="4864" width="51.88671875" style="55" customWidth="1"/>
    <col min="4865" max="4865" width="9.109375" style="55"/>
    <col min="4866" max="4866" width="15" style="55" customWidth="1"/>
    <col min="4867" max="4867" width="23.109375" style="55" customWidth="1"/>
    <col min="4868" max="4868" width="73.44140625" style="55" customWidth="1"/>
    <col min="4869" max="4869" width="16.5546875" style="55" bestFit="1" customWidth="1"/>
    <col min="4870" max="4870" width="18.44140625" style="55" customWidth="1"/>
    <col min="4871" max="4871" width="17.88671875" style="55" customWidth="1"/>
    <col min="4872" max="4872" width="17.5546875" style="55" customWidth="1"/>
    <col min="4873" max="5118" width="9.109375" style="55"/>
    <col min="5119" max="5119" width="13.44140625" style="55" customWidth="1"/>
    <col min="5120" max="5120" width="51.88671875" style="55" customWidth="1"/>
    <col min="5121" max="5121" width="9.109375" style="55"/>
    <col min="5122" max="5122" width="15" style="55" customWidth="1"/>
    <col min="5123" max="5123" width="23.109375" style="55" customWidth="1"/>
    <col min="5124" max="5124" width="73.44140625" style="55" customWidth="1"/>
    <col min="5125" max="5125" width="16.5546875" style="55" bestFit="1" customWidth="1"/>
    <col min="5126" max="5126" width="18.44140625" style="55" customWidth="1"/>
    <col min="5127" max="5127" width="17.88671875" style="55" customWidth="1"/>
    <col min="5128" max="5128" width="17.5546875" style="55" customWidth="1"/>
    <col min="5129" max="5374" width="9.109375" style="55"/>
    <col min="5375" max="5375" width="13.44140625" style="55" customWidth="1"/>
    <col min="5376" max="5376" width="51.88671875" style="55" customWidth="1"/>
    <col min="5377" max="5377" width="9.109375" style="55"/>
    <col min="5378" max="5378" width="15" style="55" customWidth="1"/>
    <col min="5379" max="5379" width="23.109375" style="55" customWidth="1"/>
    <col min="5380" max="5380" width="73.44140625" style="55" customWidth="1"/>
    <col min="5381" max="5381" width="16.5546875" style="55" bestFit="1" customWidth="1"/>
    <col min="5382" max="5382" width="18.44140625" style="55" customWidth="1"/>
    <col min="5383" max="5383" width="17.88671875" style="55" customWidth="1"/>
    <col min="5384" max="5384" width="17.5546875" style="55" customWidth="1"/>
    <col min="5385" max="5630" width="9.109375" style="55"/>
    <col min="5631" max="5631" width="13.44140625" style="55" customWidth="1"/>
    <col min="5632" max="5632" width="51.88671875" style="55" customWidth="1"/>
    <col min="5633" max="5633" width="9.109375" style="55"/>
    <col min="5634" max="5634" width="15" style="55" customWidth="1"/>
    <col min="5635" max="5635" width="23.109375" style="55" customWidth="1"/>
    <col min="5636" max="5636" width="73.44140625" style="55" customWidth="1"/>
    <col min="5637" max="5637" width="16.5546875" style="55" bestFit="1" customWidth="1"/>
    <col min="5638" max="5638" width="18.44140625" style="55" customWidth="1"/>
    <col min="5639" max="5639" width="17.88671875" style="55" customWidth="1"/>
    <col min="5640" max="5640" width="17.5546875" style="55" customWidth="1"/>
    <col min="5641" max="5886" width="9.109375" style="55"/>
    <col min="5887" max="5887" width="13.44140625" style="55" customWidth="1"/>
    <col min="5888" max="5888" width="51.88671875" style="55" customWidth="1"/>
    <col min="5889" max="5889" width="9.109375" style="55"/>
    <col min="5890" max="5890" width="15" style="55" customWidth="1"/>
    <col min="5891" max="5891" width="23.109375" style="55" customWidth="1"/>
    <col min="5892" max="5892" width="73.44140625" style="55" customWidth="1"/>
    <col min="5893" max="5893" width="16.5546875" style="55" bestFit="1" customWidth="1"/>
    <col min="5894" max="5894" width="18.44140625" style="55" customWidth="1"/>
    <col min="5895" max="5895" width="17.88671875" style="55" customWidth="1"/>
    <col min="5896" max="5896" width="17.5546875" style="55" customWidth="1"/>
    <col min="5897" max="6142" width="9.109375" style="55"/>
    <col min="6143" max="6143" width="13.44140625" style="55" customWidth="1"/>
    <col min="6144" max="6144" width="51.88671875" style="55" customWidth="1"/>
    <col min="6145" max="6145" width="9.109375" style="55"/>
    <col min="6146" max="6146" width="15" style="55" customWidth="1"/>
    <col min="6147" max="6147" width="23.109375" style="55" customWidth="1"/>
    <col min="6148" max="6148" width="73.44140625" style="55" customWidth="1"/>
    <col min="6149" max="6149" width="16.5546875" style="55" bestFit="1" customWidth="1"/>
    <col min="6150" max="6150" width="18.44140625" style="55" customWidth="1"/>
    <col min="6151" max="6151" width="17.88671875" style="55" customWidth="1"/>
    <col min="6152" max="6152" width="17.5546875" style="55" customWidth="1"/>
    <col min="6153" max="6398" width="9.109375" style="55"/>
    <col min="6399" max="6399" width="13.44140625" style="55" customWidth="1"/>
    <col min="6400" max="6400" width="51.88671875" style="55" customWidth="1"/>
    <col min="6401" max="6401" width="9.109375" style="55"/>
    <col min="6402" max="6402" width="15" style="55" customWidth="1"/>
    <col min="6403" max="6403" width="23.109375" style="55" customWidth="1"/>
    <col min="6404" max="6404" width="73.44140625" style="55" customWidth="1"/>
    <col min="6405" max="6405" width="16.5546875" style="55" bestFit="1" customWidth="1"/>
    <col min="6406" max="6406" width="18.44140625" style="55" customWidth="1"/>
    <col min="6407" max="6407" width="17.88671875" style="55" customWidth="1"/>
    <col min="6408" max="6408" width="17.5546875" style="55" customWidth="1"/>
    <col min="6409" max="6654" width="9.109375" style="55"/>
    <col min="6655" max="6655" width="13.44140625" style="55" customWidth="1"/>
    <col min="6656" max="6656" width="51.88671875" style="55" customWidth="1"/>
    <col min="6657" max="6657" width="9.109375" style="55"/>
    <col min="6658" max="6658" width="15" style="55" customWidth="1"/>
    <col min="6659" max="6659" width="23.109375" style="55" customWidth="1"/>
    <col min="6660" max="6660" width="73.44140625" style="55" customWidth="1"/>
    <col min="6661" max="6661" width="16.5546875" style="55" bestFit="1" customWidth="1"/>
    <col min="6662" max="6662" width="18.44140625" style="55" customWidth="1"/>
    <col min="6663" max="6663" width="17.88671875" style="55" customWidth="1"/>
    <col min="6664" max="6664" width="17.5546875" style="55" customWidth="1"/>
    <col min="6665" max="6910" width="9.109375" style="55"/>
    <col min="6911" max="6911" width="13.44140625" style="55" customWidth="1"/>
    <col min="6912" max="6912" width="51.88671875" style="55" customWidth="1"/>
    <col min="6913" max="6913" width="9.109375" style="55"/>
    <col min="6914" max="6914" width="15" style="55" customWidth="1"/>
    <col min="6915" max="6915" width="23.109375" style="55" customWidth="1"/>
    <col min="6916" max="6916" width="73.44140625" style="55" customWidth="1"/>
    <col min="6917" max="6917" width="16.5546875" style="55" bestFit="1" customWidth="1"/>
    <col min="6918" max="6918" width="18.44140625" style="55" customWidth="1"/>
    <col min="6919" max="6919" width="17.88671875" style="55" customWidth="1"/>
    <col min="6920" max="6920" width="17.5546875" style="55" customWidth="1"/>
    <col min="6921" max="7166" width="9.109375" style="55"/>
    <col min="7167" max="7167" width="13.44140625" style="55" customWidth="1"/>
    <col min="7168" max="7168" width="51.88671875" style="55" customWidth="1"/>
    <col min="7169" max="7169" width="9.109375" style="55"/>
    <col min="7170" max="7170" width="15" style="55" customWidth="1"/>
    <col min="7171" max="7171" width="23.109375" style="55" customWidth="1"/>
    <col min="7172" max="7172" width="73.44140625" style="55" customWidth="1"/>
    <col min="7173" max="7173" width="16.5546875" style="55" bestFit="1" customWidth="1"/>
    <col min="7174" max="7174" width="18.44140625" style="55" customWidth="1"/>
    <col min="7175" max="7175" width="17.88671875" style="55" customWidth="1"/>
    <col min="7176" max="7176" width="17.5546875" style="55" customWidth="1"/>
    <col min="7177" max="7422" width="9.109375" style="55"/>
    <col min="7423" max="7423" width="13.44140625" style="55" customWidth="1"/>
    <col min="7424" max="7424" width="51.88671875" style="55" customWidth="1"/>
    <col min="7425" max="7425" width="9.109375" style="55"/>
    <col min="7426" max="7426" width="15" style="55" customWidth="1"/>
    <col min="7427" max="7427" width="23.109375" style="55" customWidth="1"/>
    <col min="7428" max="7428" width="73.44140625" style="55" customWidth="1"/>
    <col min="7429" max="7429" width="16.5546875" style="55" bestFit="1" customWidth="1"/>
    <col min="7430" max="7430" width="18.44140625" style="55" customWidth="1"/>
    <col min="7431" max="7431" width="17.88671875" style="55" customWidth="1"/>
    <col min="7432" max="7432" width="17.5546875" style="55" customWidth="1"/>
    <col min="7433" max="7678" width="9.109375" style="55"/>
    <col min="7679" max="7679" width="13.44140625" style="55" customWidth="1"/>
    <col min="7680" max="7680" width="51.88671875" style="55" customWidth="1"/>
    <col min="7681" max="7681" width="9.109375" style="55"/>
    <col min="7682" max="7682" width="15" style="55" customWidth="1"/>
    <col min="7683" max="7683" width="23.109375" style="55" customWidth="1"/>
    <col min="7684" max="7684" width="73.44140625" style="55" customWidth="1"/>
    <col min="7685" max="7685" width="16.5546875" style="55" bestFit="1" customWidth="1"/>
    <col min="7686" max="7686" width="18.44140625" style="55" customWidth="1"/>
    <col min="7687" max="7687" width="17.88671875" style="55" customWidth="1"/>
    <col min="7688" max="7688" width="17.5546875" style="55" customWidth="1"/>
    <col min="7689" max="7934" width="9.109375" style="55"/>
    <col min="7935" max="7935" width="13.44140625" style="55" customWidth="1"/>
    <col min="7936" max="7936" width="51.88671875" style="55" customWidth="1"/>
    <col min="7937" max="7937" width="9.109375" style="55"/>
    <col min="7938" max="7938" width="15" style="55" customWidth="1"/>
    <col min="7939" max="7939" width="23.109375" style="55" customWidth="1"/>
    <col min="7940" max="7940" width="73.44140625" style="55" customWidth="1"/>
    <col min="7941" max="7941" width="16.5546875" style="55" bestFit="1" customWidth="1"/>
    <col min="7942" max="7942" width="18.44140625" style="55" customWidth="1"/>
    <col min="7943" max="7943" width="17.88671875" style="55" customWidth="1"/>
    <col min="7944" max="7944" width="17.5546875" style="55" customWidth="1"/>
    <col min="7945" max="8190" width="9.109375" style="55"/>
    <col min="8191" max="8191" width="13.44140625" style="55" customWidth="1"/>
    <col min="8192" max="8192" width="51.88671875" style="55" customWidth="1"/>
    <col min="8193" max="8193" width="9.109375" style="55"/>
    <col min="8194" max="8194" width="15" style="55" customWidth="1"/>
    <col min="8195" max="8195" width="23.109375" style="55" customWidth="1"/>
    <col min="8196" max="8196" width="73.44140625" style="55" customWidth="1"/>
    <col min="8197" max="8197" width="16.5546875" style="55" bestFit="1" customWidth="1"/>
    <col min="8198" max="8198" width="18.44140625" style="55" customWidth="1"/>
    <col min="8199" max="8199" width="17.88671875" style="55" customWidth="1"/>
    <col min="8200" max="8200" width="17.5546875" style="55" customWidth="1"/>
    <col min="8201" max="8446" width="9.109375" style="55"/>
    <col min="8447" max="8447" width="13.44140625" style="55" customWidth="1"/>
    <col min="8448" max="8448" width="51.88671875" style="55" customWidth="1"/>
    <col min="8449" max="8449" width="9.109375" style="55"/>
    <col min="8450" max="8450" width="15" style="55" customWidth="1"/>
    <col min="8451" max="8451" width="23.109375" style="55" customWidth="1"/>
    <col min="8452" max="8452" width="73.44140625" style="55" customWidth="1"/>
    <col min="8453" max="8453" width="16.5546875" style="55" bestFit="1" customWidth="1"/>
    <col min="8454" max="8454" width="18.44140625" style="55" customWidth="1"/>
    <col min="8455" max="8455" width="17.88671875" style="55" customWidth="1"/>
    <col min="8456" max="8456" width="17.5546875" style="55" customWidth="1"/>
    <col min="8457" max="8702" width="9.109375" style="55"/>
    <col min="8703" max="8703" width="13.44140625" style="55" customWidth="1"/>
    <col min="8704" max="8704" width="51.88671875" style="55" customWidth="1"/>
    <col min="8705" max="8705" width="9.109375" style="55"/>
    <col min="8706" max="8706" width="15" style="55" customWidth="1"/>
    <col min="8707" max="8707" width="23.109375" style="55" customWidth="1"/>
    <col min="8708" max="8708" width="73.44140625" style="55" customWidth="1"/>
    <col min="8709" max="8709" width="16.5546875" style="55" bestFit="1" customWidth="1"/>
    <col min="8710" max="8710" width="18.44140625" style="55" customWidth="1"/>
    <col min="8711" max="8711" width="17.88671875" style="55" customWidth="1"/>
    <col min="8712" max="8712" width="17.5546875" style="55" customWidth="1"/>
    <col min="8713" max="8958" width="9.109375" style="55"/>
    <col min="8959" max="8959" width="13.44140625" style="55" customWidth="1"/>
    <col min="8960" max="8960" width="51.88671875" style="55" customWidth="1"/>
    <col min="8961" max="8961" width="9.109375" style="55"/>
    <col min="8962" max="8962" width="15" style="55" customWidth="1"/>
    <col min="8963" max="8963" width="23.109375" style="55" customWidth="1"/>
    <col min="8964" max="8964" width="73.44140625" style="55" customWidth="1"/>
    <col min="8965" max="8965" width="16.5546875" style="55" bestFit="1" customWidth="1"/>
    <col min="8966" max="8966" width="18.44140625" style="55" customWidth="1"/>
    <col min="8967" max="8967" width="17.88671875" style="55" customWidth="1"/>
    <col min="8968" max="8968" width="17.5546875" style="55" customWidth="1"/>
    <col min="8969" max="9214" width="9.109375" style="55"/>
    <col min="9215" max="9215" width="13.44140625" style="55" customWidth="1"/>
    <col min="9216" max="9216" width="51.88671875" style="55" customWidth="1"/>
    <col min="9217" max="9217" width="9.109375" style="55"/>
    <col min="9218" max="9218" width="15" style="55" customWidth="1"/>
    <col min="9219" max="9219" width="23.109375" style="55" customWidth="1"/>
    <col min="9220" max="9220" width="73.44140625" style="55" customWidth="1"/>
    <col min="9221" max="9221" width="16.5546875" style="55" bestFit="1" customWidth="1"/>
    <col min="9222" max="9222" width="18.44140625" style="55" customWidth="1"/>
    <col min="9223" max="9223" width="17.88671875" style="55" customWidth="1"/>
    <col min="9224" max="9224" width="17.5546875" style="55" customWidth="1"/>
    <col min="9225" max="9470" width="9.109375" style="55"/>
    <col min="9471" max="9471" width="13.44140625" style="55" customWidth="1"/>
    <col min="9472" max="9472" width="51.88671875" style="55" customWidth="1"/>
    <col min="9473" max="9473" width="9.109375" style="55"/>
    <col min="9474" max="9474" width="15" style="55" customWidth="1"/>
    <col min="9475" max="9475" width="23.109375" style="55" customWidth="1"/>
    <col min="9476" max="9476" width="73.44140625" style="55" customWidth="1"/>
    <col min="9477" max="9477" width="16.5546875" style="55" bestFit="1" customWidth="1"/>
    <col min="9478" max="9478" width="18.44140625" style="55" customWidth="1"/>
    <col min="9479" max="9479" width="17.88671875" style="55" customWidth="1"/>
    <col min="9480" max="9480" width="17.5546875" style="55" customWidth="1"/>
    <col min="9481" max="9726" width="9.109375" style="55"/>
    <col min="9727" max="9727" width="13.44140625" style="55" customWidth="1"/>
    <col min="9728" max="9728" width="51.88671875" style="55" customWidth="1"/>
    <col min="9729" max="9729" width="9.109375" style="55"/>
    <col min="9730" max="9730" width="15" style="55" customWidth="1"/>
    <col min="9731" max="9731" width="23.109375" style="55" customWidth="1"/>
    <col min="9732" max="9732" width="73.44140625" style="55" customWidth="1"/>
    <col min="9733" max="9733" width="16.5546875" style="55" bestFit="1" customWidth="1"/>
    <col min="9734" max="9734" width="18.44140625" style="55" customWidth="1"/>
    <col min="9735" max="9735" width="17.88671875" style="55" customWidth="1"/>
    <col min="9736" max="9736" width="17.5546875" style="55" customWidth="1"/>
    <col min="9737" max="9982" width="9.109375" style="55"/>
    <col min="9983" max="9983" width="13.44140625" style="55" customWidth="1"/>
    <col min="9984" max="9984" width="51.88671875" style="55" customWidth="1"/>
    <col min="9985" max="9985" width="9.109375" style="55"/>
    <col min="9986" max="9986" width="15" style="55" customWidth="1"/>
    <col min="9987" max="9987" width="23.109375" style="55" customWidth="1"/>
    <col min="9988" max="9988" width="73.44140625" style="55" customWidth="1"/>
    <col min="9989" max="9989" width="16.5546875" style="55" bestFit="1" customWidth="1"/>
    <col min="9990" max="9990" width="18.44140625" style="55" customWidth="1"/>
    <col min="9991" max="9991" width="17.88671875" style="55" customWidth="1"/>
    <col min="9992" max="9992" width="17.5546875" style="55" customWidth="1"/>
    <col min="9993" max="10238" width="9.109375" style="55"/>
    <col min="10239" max="10239" width="13.44140625" style="55" customWidth="1"/>
    <col min="10240" max="10240" width="51.88671875" style="55" customWidth="1"/>
    <col min="10241" max="10241" width="9.109375" style="55"/>
    <col min="10242" max="10242" width="15" style="55" customWidth="1"/>
    <col min="10243" max="10243" width="23.109375" style="55" customWidth="1"/>
    <col min="10244" max="10244" width="73.44140625" style="55" customWidth="1"/>
    <col min="10245" max="10245" width="16.5546875" style="55" bestFit="1" customWidth="1"/>
    <col min="10246" max="10246" width="18.44140625" style="55" customWidth="1"/>
    <col min="10247" max="10247" width="17.88671875" style="55" customWidth="1"/>
    <col min="10248" max="10248" width="17.5546875" style="55" customWidth="1"/>
    <col min="10249" max="10494" width="9.109375" style="55"/>
    <col min="10495" max="10495" width="13.44140625" style="55" customWidth="1"/>
    <col min="10496" max="10496" width="51.88671875" style="55" customWidth="1"/>
    <col min="10497" max="10497" width="9.109375" style="55"/>
    <col min="10498" max="10498" width="15" style="55" customWidth="1"/>
    <col min="10499" max="10499" width="23.109375" style="55" customWidth="1"/>
    <col min="10500" max="10500" width="73.44140625" style="55" customWidth="1"/>
    <col min="10501" max="10501" width="16.5546875" style="55" bestFit="1" customWidth="1"/>
    <col min="10502" max="10502" width="18.44140625" style="55" customWidth="1"/>
    <col min="10503" max="10503" width="17.88671875" style="55" customWidth="1"/>
    <col min="10504" max="10504" width="17.5546875" style="55" customWidth="1"/>
    <col min="10505" max="10750" width="9.109375" style="55"/>
    <col min="10751" max="10751" width="13.44140625" style="55" customWidth="1"/>
    <col min="10752" max="10752" width="51.88671875" style="55" customWidth="1"/>
    <col min="10753" max="10753" width="9.109375" style="55"/>
    <col min="10754" max="10754" width="15" style="55" customWidth="1"/>
    <col min="10755" max="10755" width="23.109375" style="55" customWidth="1"/>
    <col min="10756" max="10756" width="73.44140625" style="55" customWidth="1"/>
    <col min="10757" max="10757" width="16.5546875" style="55" bestFit="1" customWidth="1"/>
    <col min="10758" max="10758" width="18.44140625" style="55" customWidth="1"/>
    <col min="10759" max="10759" width="17.88671875" style="55" customWidth="1"/>
    <col min="10760" max="10760" width="17.5546875" style="55" customWidth="1"/>
    <col min="10761" max="11006" width="9.109375" style="55"/>
    <col min="11007" max="11007" width="13.44140625" style="55" customWidth="1"/>
    <col min="11008" max="11008" width="51.88671875" style="55" customWidth="1"/>
    <col min="11009" max="11009" width="9.109375" style="55"/>
    <col min="11010" max="11010" width="15" style="55" customWidth="1"/>
    <col min="11011" max="11011" width="23.109375" style="55" customWidth="1"/>
    <col min="11012" max="11012" width="73.44140625" style="55" customWidth="1"/>
    <col min="11013" max="11013" width="16.5546875" style="55" bestFit="1" customWidth="1"/>
    <col min="11014" max="11014" width="18.44140625" style="55" customWidth="1"/>
    <col min="11015" max="11015" width="17.88671875" style="55" customWidth="1"/>
    <col min="11016" max="11016" width="17.5546875" style="55" customWidth="1"/>
    <col min="11017" max="11262" width="9.109375" style="55"/>
    <col min="11263" max="11263" width="13.44140625" style="55" customWidth="1"/>
    <col min="11264" max="11264" width="51.88671875" style="55" customWidth="1"/>
    <col min="11265" max="11265" width="9.109375" style="55"/>
    <col min="11266" max="11266" width="15" style="55" customWidth="1"/>
    <col min="11267" max="11267" width="23.109375" style="55" customWidth="1"/>
    <col min="11268" max="11268" width="73.44140625" style="55" customWidth="1"/>
    <col min="11269" max="11269" width="16.5546875" style="55" bestFit="1" customWidth="1"/>
    <col min="11270" max="11270" width="18.44140625" style="55" customWidth="1"/>
    <col min="11271" max="11271" width="17.88671875" style="55" customWidth="1"/>
    <col min="11272" max="11272" width="17.5546875" style="55" customWidth="1"/>
    <col min="11273" max="11518" width="9.109375" style="55"/>
    <col min="11519" max="11519" width="13.44140625" style="55" customWidth="1"/>
    <col min="11520" max="11520" width="51.88671875" style="55" customWidth="1"/>
    <col min="11521" max="11521" width="9.109375" style="55"/>
    <col min="11522" max="11522" width="15" style="55" customWidth="1"/>
    <col min="11523" max="11523" width="23.109375" style="55" customWidth="1"/>
    <col min="11524" max="11524" width="73.44140625" style="55" customWidth="1"/>
    <col min="11525" max="11525" width="16.5546875" style="55" bestFit="1" customWidth="1"/>
    <col min="11526" max="11526" width="18.44140625" style="55" customWidth="1"/>
    <col min="11527" max="11527" width="17.88671875" style="55" customWidth="1"/>
    <col min="11528" max="11528" width="17.5546875" style="55" customWidth="1"/>
    <col min="11529" max="11774" width="9.109375" style="55"/>
    <col min="11775" max="11775" width="13.44140625" style="55" customWidth="1"/>
    <col min="11776" max="11776" width="51.88671875" style="55" customWidth="1"/>
    <col min="11777" max="11777" width="9.109375" style="55"/>
    <col min="11778" max="11778" width="15" style="55" customWidth="1"/>
    <col min="11779" max="11779" width="23.109375" style="55" customWidth="1"/>
    <col min="11780" max="11780" width="73.44140625" style="55" customWidth="1"/>
    <col min="11781" max="11781" width="16.5546875" style="55" bestFit="1" customWidth="1"/>
    <col min="11782" max="11782" width="18.44140625" style="55" customWidth="1"/>
    <col min="11783" max="11783" width="17.88671875" style="55" customWidth="1"/>
    <col min="11784" max="11784" width="17.5546875" style="55" customWidth="1"/>
    <col min="11785" max="12030" width="9.109375" style="55"/>
    <col min="12031" max="12031" width="13.44140625" style="55" customWidth="1"/>
    <col min="12032" max="12032" width="51.88671875" style="55" customWidth="1"/>
    <col min="12033" max="12033" width="9.109375" style="55"/>
    <col min="12034" max="12034" width="15" style="55" customWidth="1"/>
    <col min="12035" max="12035" width="23.109375" style="55" customWidth="1"/>
    <col min="12036" max="12036" width="73.44140625" style="55" customWidth="1"/>
    <col min="12037" max="12037" width="16.5546875" style="55" bestFit="1" customWidth="1"/>
    <col min="12038" max="12038" width="18.44140625" style="55" customWidth="1"/>
    <col min="12039" max="12039" width="17.88671875" style="55" customWidth="1"/>
    <col min="12040" max="12040" width="17.5546875" style="55" customWidth="1"/>
    <col min="12041" max="12286" width="9.109375" style="55"/>
    <col min="12287" max="12287" width="13.44140625" style="55" customWidth="1"/>
    <col min="12288" max="12288" width="51.88671875" style="55" customWidth="1"/>
    <col min="12289" max="12289" width="9.109375" style="55"/>
    <col min="12290" max="12290" width="15" style="55" customWidth="1"/>
    <col min="12291" max="12291" width="23.109375" style="55" customWidth="1"/>
    <col min="12292" max="12292" width="73.44140625" style="55" customWidth="1"/>
    <col min="12293" max="12293" width="16.5546875" style="55" bestFit="1" customWidth="1"/>
    <col min="12294" max="12294" width="18.44140625" style="55" customWidth="1"/>
    <col min="12295" max="12295" width="17.88671875" style="55" customWidth="1"/>
    <col min="12296" max="12296" width="17.5546875" style="55" customWidth="1"/>
    <col min="12297" max="12542" width="9.109375" style="55"/>
    <col min="12543" max="12543" width="13.44140625" style="55" customWidth="1"/>
    <col min="12544" max="12544" width="51.88671875" style="55" customWidth="1"/>
    <col min="12545" max="12545" width="9.109375" style="55"/>
    <col min="12546" max="12546" width="15" style="55" customWidth="1"/>
    <col min="12547" max="12547" width="23.109375" style="55" customWidth="1"/>
    <col min="12548" max="12548" width="73.44140625" style="55" customWidth="1"/>
    <col min="12549" max="12549" width="16.5546875" style="55" bestFit="1" customWidth="1"/>
    <col min="12550" max="12550" width="18.44140625" style="55" customWidth="1"/>
    <col min="12551" max="12551" width="17.88671875" style="55" customWidth="1"/>
    <col min="12552" max="12552" width="17.5546875" style="55" customWidth="1"/>
    <col min="12553" max="12798" width="9.109375" style="55"/>
    <col min="12799" max="12799" width="13.44140625" style="55" customWidth="1"/>
    <col min="12800" max="12800" width="51.88671875" style="55" customWidth="1"/>
    <col min="12801" max="12801" width="9.109375" style="55"/>
    <col min="12802" max="12802" width="15" style="55" customWidth="1"/>
    <col min="12803" max="12803" width="23.109375" style="55" customWidth="1"/>
    <col min="12804" max="12804" width="73.44140625" style="55" customWidth="1"/>
    <col min="12805" max="12805" width="16.5546875" style="55" bestFit="1" customWidth="1"/>
    <col min="12806" max="12806" width="18.44140625" style="55" customWidth="1"/>
    <col min="12807" max="12807" width="17.88671875" style="55" customWidth="1"/>
    <col min="12808" max="12808" width="17.5546875" style="55" customWidth="1"/>
    <col min="12809" max="13054" width="9.109375" style="55"/>
    <col min="13055" max="13055" width="13.44140625" style="55" customWidth="1"/>
    <col min="13056" max="13056" width="51.88671875" style="55" customWidth="1"/>
    <col min="13057" max="13057" width="9.109375" style="55"/>
    <col min="13058" max="13058" width="15" style="55" customWidth="1"/>
    <col min="13059" max="13059" width="23.109375" style="55" customWidth="1"/>
    <col min="13060" max="13060" width="73.44140625" style="55" customWidth="1"/>
    <col min="13061" max="13061" width="16.5546875" style="55" bestFit="1" customWidth="1"/>
    <col min="13062" max="13062" width="18.44140625" style="55" customWidth="1"/>
    <col min="13063" max="13063" width="17.88671875" style="55" customWidth="1"/>
    <col min="13064" max="13064" width="17.5546875" style="55" customWidth="1"/>
    <col min="13065" max="13310" width="9.109375" style="55"/>
    <col min="13311" max="13311" width="13.44140625" style="55" customWidth="1"/>
    <col min="13312" max="13312" width="51.88671875" style="55" customWidth="1"/>
    <col min="13313" max="13313" width="9.109375" style="55"/>
    <col min="13314" max="13314" width="15" style="55" customWidth="1"/>
    <col min="13315" max="13315" width="23.109375" style="55" customWidth="1"/>
    <col min="13316" max="13316" width="73.44140625" style="55" customWidth="1"/>
    <col min="13317" max="13317" width="16.5546875" style="55" bestFit="1" customWidth="1"/>
    <col min="13318" max="13318" width="18.44140625" style="55" customWidth="1"/>
    <col min="13319" max="13319" width="17.88671875" style="55" customWidth="1"/>
    <col min="13320" max="13320" width="17.5546875" style="55" customWidth="1"/>
    <col min="13321" max="13566" width="9.109375" style="55"/>
    <col min="13567" max="13567" width="13.44140625" style="55" customWidth="1"/>
    <col min="13568" max="13568" width="51.88671875" style="55" customWidth="1"/>
    <col min="13569" max="13569" width="9.109375" style="55"/>
    <col min="13570" max="13570" width="15" style="55" customWidth="1"/>
    <col min="13571" max="13571" width="23.109375" style="55" customWidth="1"/>
    <col min="13572" max="13572" width="73.44140625" style="55" customWidth="1"/>
    <col min="13573" max="13573" width="16.5546875" style="55" bestFit="1" customWidth="1"/>
    <col min="13574" max="13574" width="18.44140625" style="55" customWidth="1"/>
    <col min="13575" max="13575" width="17.88671875" style="55" customWidth="1"/>
    <col min="13576" max="13576" width="17.5546875" style="55" customWidth="1"/>
    <col min="13577" max="13822" width="9.109375" style="55"/>
    <col min="13823" max="13823" width="13.44140625" style="55" customWidth="1"/>
    <col min="13824" max="13824" width="51.88671875" style="55" customWidth="1"/>
    <col min="13825" max="13825" width="9.109375" style="55"/>
    <col min="13826" max="13826" width="15" style="55" customWidth="1"/>
    <col min="13827" max="13827" width="23.109375" style="55" customWidth="1"/>
    <col min="13828" max="13828" width="73.44140625" style="55" customWidth="1"/>
    <col min="13829" max="13829" width="16.5546875" style="55" bestFit="1" customWidth="1"/>
    <col min="13830" max="13830" width="18.44140625" style="55" customWidth="1"/>
    <col min="13831" max="13831" width="17.88671875" style="55" customWidth="1"/>
    <col min="13832" max="13832" width="17.5546875" style="55" customWidth="1"/>
    <col min="13833" max="14078" width="9.109375" style="55"/>
    <col min="14079" max="14079" width="13.44140625" style="55" customWidth="1"/>
    <col min="14080" max="14080" width="51.88671875" style="55" customWidth="1"/>
    <col min="14081" max="14081" width="9.109375" style="55"/>
    <col min="14082" max="14082" width="15" style="55" customWidth="1"/>
    <col min="14083" max="14083" width="23.109375" style="55" customWidth="1"/>
    <col min="14084" max="14084" width="73.44140625" style="55" customWidth="1"/>
    <col min="14085" max="14085" width="16.5546875" style="55" bestFit="1" customWidth="1"/>
    <col min="14086" max="14086" width="18.44140625" style="55" customWidth="1"/>
    <col min="14087" max="14087" width="17.88671875" style="55" customWidth="1"/>
    <col min="14088" max="14088" width="17.5546875" style="55" customWidth="1"/>
    <col min="14089" max="14334" width="9.109375" style="55"/>
    <col min="14335" max="14335" width="13.44140625" style="55" customWidth="1"/>
    <col min="14336" max="14336" width="51.88671875" style="55" customWidth="1"/>
    <col min="14337" max="14337" width="9.109375" style="55"/>
    <col min="14338" max="14338" width="15" style="55" customWidth="1"/>
    <col min="14339" max="14339" width="23.109375" style="55" customWidth="1"/>
    <col min="14340" max="14340" width="73.44140625" style="55" customWidth="1"/>
    <col min="14341" max="14341" width="16.5546875" style="55" bestFit="1" customWidth="1"/>
    <col min="14342" max="14342" width="18.44140625" style="55" customWidth="1"/>
    <col min="14343" max="14343" width="17.88671875" style="55" customWidth="1"/>
    <col min="14344" max="14344" width="17.5546875" style="55" customWidth="1"/>
    <col min="14345" max="14590" width="9.109375" style="55"/>
    <col min="14591" max="14591" width="13.44140625" style="55" customWidth="1"/>
    <col min="14592" max="14592" width="51.88671875" style="55" customWidth="1"/>
    <col min="14593" max="14593" width="9.109375" style="55"/>
    <col min="14594" max="14594" width="15" style="55" customWidth="1"/>
    <col min="14595" max="14595" width="23.109375" style="55" customWidth="1"/>
    <col min="14596" max="14596" width="73.44140625" style="55" customWidth="1"/>
    <col min="14597" max="14597" width="16.5546875" style="55" bestFit="1" customWidth="1"/>
    <col min="14598" max="14598" width="18.44140625" style="55" customWidth="1"/>
    <col min="14599" max="14599" width="17.88671875" style="55" customWidth="1"/>
    <col min="14600" max="14600" width="17.5546875" style="55" customWidth="1"/>
    <col min="14601" max="14846" width="9.109375" style="55"/>
    <col min="14847" max="14847" width="13.44140625" style="55" customWidth="1"/>
    <col min="14848" max="14848" width="51.88671875" style="55" customWidth="1"/>
    <col min="14849" max="14849" width="9.109375" style="55"/>
    <col min="14850" max="14850" width="15" style="55" customWidth="1"/>
    <col min="14851" max="14851" width="23.109375" style="55" customWidth="1"/>
    <col min="14852" max="14852" width="73.44140625" style="55" customWidth="1"/>
    <col min="14853" max="14853" width="16.5546875" style="55" bestFit="1" customWidth="1"/>
    <col min="14854" max="14854" width="18.44140625" style="55" customWidth="1"/>
    <col min="14855" max="14855" width="17.88671875" style="55" customWidth="1"/>
    <col min="14856" max="14856" width="17.5546875" style="55" customWidth="1"/>
    <col min="14857" max="15102" width="9.109375" style="55"/>
    <col min="15103" max="15103" width="13.44140625" style="55" customWidth="1"/>
    <col min="15104" max="15104" width="51.88671875" style="55" customWidth="1"/>
    <col min="15105" max="15105" width="9.109375" style="55"/>
    <col min="15106" max="15106" width="15" style="55" customWidth="1"/>
    <col min="15107" max="15107" width="23.109375" style="55" customWidth="1"/>
    <col min="15108" max="15108" width="73.44140625" style="55" customWidth="1"/>
    <col min="15109" max="15109" width="16.5546875" style="55" bestFit="1" customWidth="1"/>
    <col min="15110" max="15110" width="18.44140625" style="55" customWidth="1"/>
    <col min="15111" max="15111" width="17.88671875" style="55" customWidth="1"/>
    <col min="15112" max="15112" width="17.5546875" style="55" customWidth="1"/>
    <col min="15113" max="15358" width="9.109375" style="55"/>
    <col min="15359" max="15359" width="13.44140625" style="55" customWidth="1"/>
    <col min="15360" max="15360" width="51.88671875" style="55" customWidth="1"/>
    <col min="15361" max="15361" width="9.109375" style="55"/>
    <col min="15362" max="15362" width="15" style="55" customWidth="1"/>
    <col min="15363" max="15363" width="23.109375" style="55" customWidth="1"/>
    <col min="15364" max="15364" width="73.44140625" style="55" customWidth="1"/>
    <col min="15365" max="15365" width="16.5546875" style="55" bestFit="1" customWidth="1"/>
    <col min="15366" max="15366" width="18.44140625" style="55" customWidth="1"/>
    <col min="15367" max="15367" width="17.88671875" style="55" customWidth="1"/>
    <col min="15368" max="15368" width="17.5546875" style="55" customWidth="1"/>
    <col min="15369" max="15614" width="9.109375" style="55"/>
    <col min="15615" max="15615" width="13.44140625" style="55" customWidth="1"/>
    <col min="15616" max="15616" width="51.88671875" style="55" customWidth="1"/>
    <col min="15617" max="15617" width="9.109375" style="55"/>
    <col min="15618" max="15618" width="15" style="55" customWidth="1"/>
    <col min="15619" max="15619" width="23.109375" style="55" customWidth="1"/>
    <col min="15620" max="15620" width="73.44140625" style="55" customWidth="1"/>
    <col min="15621" max="15621" width="16.5546875" style="55" bestFit="1" customWidth="1"/>
    <col min="15622" max="15622" width="18.44140625" style="55" customWidth="1"/>
    <col min="15623" max="15623" width="17.88671875" style="55" customWidth="1"/>
    <col min="15624" max="15624" width="17.5546875" style="55" customWidth="1"/>
    <col min="15625" max="15870" width="9.109375" style="55"/>
    <col min="15871" max="15871" width="13.44140625" style="55" customWidth="1"/>
    <col min="15872" max="15872" width="51.88671875" style="55" customWidth="1"/>
    <col min="15873" max="15873" width="9.109375" style="55"/>
    <col min="15874" max="15874" width="15" style="55" customWidth="1"/>
    <col min="15875" max="15875" width="23.109375" style="55" customWidth="1"/>
    <col min="15876" max="15876" width="73.44140625" style="55" customWidth="1"/>
    <col min="15877" max="15877" width="16.5546875" style="55" bestFit="1" customWidth="1"/>
    <col min="15878" max="15878" width="18.44140625" style="55" customWidth="1"/>
    <col min="15879" max="15879" width="17.88671875" style="55" customWidth="1"/>
    <col min="15880" max="15880" width="17.5546875" style="55" customWidth="1"/>
    <col min="15881" max="16126" width="9.109375" style="55"/>
    <col min="16127" max="16127" width="13.44140625" style="55" customWidth="1"/>
    <col min="16128" max="16128" width="51.88671875" style="55" customWidth="1"/>
    <col min="16129" max="16129" width="9.109375" style="55"/>
    <col min="16130" max="16130" width="15" style="55" customWidth="1"/>
    <col min="16131" max="16131" width="23.109375" style="55" customWidth="1"/>
    <col min="16132" max="16132" width="73.44140625" style="55" customWidth="1"/>
    <col min="16133" max="16133" width="16.5546875" style="55" bestFit="1" customWidth="1"/>
    <col min="16134" max="16134" width="18.44140625" style="55" customWidth="1"/>
    <col min="16135" max="16135" width="17.88671875" style="55" customWidth="1"/>
    <col min="16136" max="16136" width="17.5546875" style="55" customWidth="1"/>
    <col min="16137" max="16383" width="9.109375" style="55"/>
    <col min="16384" max="16384" width="9.109375" style="55" customWidth="1"/>
  </cols>
  <sheetData>
    <row r="1" spans="1:12"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2" ht="26.4" x14ac:dyDescent="0.3">
      <c r="A2" s="128" t="s">
        <v>76</v>
      </c>
      <c r="B2" s="134" t="s">
        <v>188</v>
      </c>
      <c r="C2" s="52">
        <v>3254</v>
      </c>
      <c r="D2" s="52">
        <v>5171</v>
      </c>
      <c r="E2" s="52" t="s">
        <v>184</v>
      </c>
      <c r="F2" s="130" t="s">
        <v>186</v>
      </c>
      <c r="G2" s="213">
        <v>100000</v>
      </c>
      <c r="H2" s="213">
        <v>100000</v>
      </c>
      <c r="I2" s="213">
        <v>100000</v>
      </c>
      <c r="J2" s="213">
        <v>100000</v>
      </c>
    </row>
    <row r="3" spans="1:12" x14ac:dyDescent="0.3">
      <c r="A3" s="128" t="s">
        <v>76</v>
      </c>
      <c r="B3" s="134" t="s">
        <v>189</v>
      </c>
      <c r="C3" s="52">
        <v>3254</v>
      </c>
      <c r="D3" s="52">
        <v>5171</v>
      </c>
      <c r="E3" s="52" t="s">
        <v>184</v>
      </c>
      <c r="F3" s="130" t="s">
        <v>185</v>
      </c>
      <c r="G3" s="213">
        <v>100000</v>
      </c>
      <c r="H3" s="213">
        <v>100000</v>
      </c>
      <c r="I3" s="213">
        <v>100000</v>
      </c>
      <c r="J3" s="213">
        <v>100000</v>
      </c>
    </row>
    <row r="4" spans="1:12" x14ac:dyDescent="0.3">
      <c r="A4" s="128" t="s">
        <v>76</v>
      </c>
      <c r="B4" s="134" t="s">
        <v>189</v>
      </c>
      <c r="C4" s="52">
        <v>3254</v>
      </c>
      <c r="D4" s="52">
        <v>5171</v>
      </c>
      <c r="E4" s="52" t="s">
        <v>184</v>
      </c>
      <c r="F4" s="130" t="s">
        <v>190</v>
      </c>
      <c r="G4" s="213">
        <v>2500000</v>
      </c>
      <c r="H4" s="165"/>
      <c r="I4" s="165"/>
      <c r="J4" s="165"/>
    </row>
    <row r="5" spans="1:12" x14ac:dyDescent="0.3">
      <c r="A5" s="128" t="s">
        <v>76</v>
      </c>
      <c r="B5" s="134" t="s">
        <v>191</v>
      </c>
      <c r="C5" s="52">
        <v>3289</v>
      </c>
      <c r="D5" s="52">
        <v>5171</v>
      </c>
      <c r="E5" s="52" t="s">
        <v>165</v>
      </c>
      <c r="F5" s="130" t="s">
        <v>186</v>
      </c>
      <c r="G5" s="213">
        <v>500000</v>
      </c>
      <c r="H5" s="213">
        <v>500000</v>
      </c>
      <c r="I5" s="213">
        <v>500000</v>
      </c>
      <c r="J5" s="213">
        <v>500000</v>
      </c>
    </row>
    <row r="6" spans="1:12" x14ac:dyDescent="0.3">
      <c r="A6" s="128" t="s">
        <v>76</v>
      </c>
      <c r="B6" s="134" t="s">
        <v>191</v>
      </c>
      <c r="C6" s="52">
        <v>3289</v>
      </c>
      <c r="D6" s="52">
        <v>5171</v>
      </c>
      <c r="E6" s="52" t="s">
        <v>184</v>
      </c>
      <c r="F6" s="130" t="s">
        <v>192</v>
      </c>
      <c r="G6" s="165"/>
      <c r="H6" s="165"/>
      <c r="I6" s="165"/>
      <c r="J6" s="165"/>
    </row>
    <row r="7" spans="1:12" x14ac:dyDescent="0.3">
      <c r="A7" s="128" t="s">
        <v>76</v>
      </c>
      <c r="B7" s="134" t="s">
        <v>191</v>
      </c>
      <c r="C7" s="52">
        <v>3289</v>
      </c>
      <c r="D7" s="52">
        <v>5171</v>
      </c>
      <c r="E7" s="52" t="s">
        <v>184</v>
      </c>
      <c r="F7" s="130" t="s">
        <v>193</v>
      </c>
      <c r="G7" s="165"/>
      <c r="H7" s="165"/>
      <c r="I7" s="165"/>
      <c r="J7" s="165"/>
    </row>
    <row r="8" spans="1:12" x14ac:dyDescent="0.3">
      <c r="A8" s="128" t="s">
        <v>76</v>
      </c>
      <c r="B8" s="134" t="s">
        <v>191</v>
      </c>
      <c r="C8" s="52">
        <v>3289</v>
      </c>
      <c r="D8" s="52">
        <v>5171</v>
      </c>
      <c r="E8" s="52" t="s">
        <v>184</v>
      </c>
      <c r="F8" s="130" t="s">
        <v>194</v>
      </c>
      <c r="G8" s="213"/>
      <c r="H8" s="213">
        <v>6000000</v>
      </c>
      <c r="I8" s="165"/>
      <c r="J8" s="165"/>
    </row>
    <row r="9" spans="1:12" x14ac:dyDescent="0.3">
      <c r="A9" s="128" t="s">
        <v>76</v>
      </c>
      <c r="B9" s="134" t="s">
        <v>191</v>
      </c>
      <c r="C9" s="52">
        <v>3289</v>
      </c>
      <c r="D9" s="52">
        <v>5171</v>
      </c>
      <c r="E9" s="52" t="s">
        <v>184</v>
      </c>
      <c r="F9" s="130" t="s">
        <v>195</v>
      </c>
      <c r="G9" s="213">
        <v>1500000</v>
      </c>
      <c r="H9" s="165"/>
      <c r="I9" s="165"/>
      <c r="J9" s="165"/>
    </row>
    <row r="10" spans="1:12" ht="26.4" x14ac:dyDescent="0.3">
      <c r="A10" s="128" t="s">
        <v>76</v>
      </c>
      <c r="B10" s="134" t="s">
        <v>191</v>
      </c>
      <c r="C10" s="52">
        <v>3289</v>
      </c>
      <c r="D10" s="52">
        <v>5171</v>
      </c>
      <c r="E10" s="52" t="s">
        <v>184</v>
      </c>
      <c r="F10" s="130" t="s">
        <v>196</v>
      </c>
      <c r="G10" s="165"/>
      <c r="H10" s="165"/>
      <c r="K10" s="213">
        <v>5000000</v>
      </c>
      <c r="L10" s="213">
        <v>5000000</v>
      </c>
    </row>
    <row r="11" spans="1:12" x14ac:dyDescent="0.3">
      <c r="A11" s="128" t="s">
        <v>76</v>
      </c>
      <c r="B11" s="134" t="s">
        <v>197</v>
      </c>
      <c r="C11" s="52">
        <v>3872</v>
      </c>
      <c r="D11" s="52">
        <v>5171</v>
      </c>
      <c r="E11" s="52" t="s">
        <v>184</v>
      </c>
      <c r="F11" s="130" t="s">
        <v>185</v>
      </c>
      <c r="G11" s="213">
        <v>1500000</v>
      </c>
      <c r="H11" s="213">
        <v>1500000</v>
      </c>
      <c r="I11" s="213">
        <v>1500000</v>
      </c>
      <c r="J11" s="213">
        <v>1500000</v>
      </c>
    </row>
    <row r="12" spans="1:12" ht="26.4" x14ac:dyDescent="0.3">
      <c r="A12" s="128" t="s">
        <v>76</v>
      </c>
      <c r="B12" s="134" t="s">
        <v>197</v>
      </c>
      <c r="C12" s="52">
        <v>3872</v>
      </c>
      <c r="D12" s="52">
        <v>5171</v>
      </c>
      <c r="E12" s="52" t="s">
        <v>184</v>
      </c>
      <c r="F12" s="130" t="s">
        <v>198</v>
      </c>
      <c r="G12" s="165"/>
      <c r="H12" s="165"/>
      <c r="I12" s="213">
        <v>7000000</v>
      </c>
      <c r="J12" s="213">
        <v>7000000</v>
      </c>
    </row>
    <row r="13" spans="1:12" x14ac:dyDescent="0.3">
      <c r="A13" s="128" t="s">
        <v>76</v>
      </c>
      <c r="B13" s="134" t="s">
        <v>197</v>
      </c>
      <c r="C13" s="52">
        <v>3872</v>
      </c>
      <c r="D13" s="52">
        <v>5171</v>
      </c>
      <c r="E13" s="52" t="s">
        <v>184</v>
      </c>
      <c r="F13" s="130" t="s">
        <v>199</v>
      </c>
      <c r="G13" s="165"/>
      <c r="H13" s="165"/>
      <c r="I13" s="165"/>
      <c r="J13" s="165"/>
    </row>
    <row r="14" spans="1:12" x14ac:dyDescent="0.3">
      <c r="A14" s="128" t="s">
        <v>76</v>
      </c>
      <c r="B14" s="134" t="s">
        <v>197</v>
      </c>
      <c r="C14" s="52">
        <v>3872</v>
      </c>
      <c r="D14" s="52">
        <v>5171</v>
      </c>
      <c r="E14" s="52" t="s">
        <v>184</v>
      </c>
      <c r="F14" s="130" t="s">
        <v>200</v>
      </c>
      <c r="G14" s="213">
        <v>4000000</v>
      </c>
      <c r="H14" s="165"/>
      <c r="I14" s="165"/>
      <c r="J14" s="165"/>
    </row>
    <row r="15" spans="1:12" x14ac:dyDescent="0.3">
      <c r="A15" s="128" t="s">
        <v>76</v>
      </c>
      <c r="B15" s="134" t="s">
        <v>197</v>
      </c>
      <c r="C15" s="52">
        <v>3872</v>
      </c>
      <c r="D15" s="52">
        <v>5171</v>
      </c>
      <c r="E15" s="52" t="s">
        <v>184</v>
      </c>
      <c r="F15" s="130" t="s">
        <v>201</v>
      </c>
      <c r="G15" s="213"/>
      <c r="H15" s="213">
        <v>12000000</v>
      </c>
      <c r="I15" s="165"/>
      <c r="J15" s="165"/>
    </row>
    <row r="16" spans="1:12" x14ac:dyDescent="0.3">
      <c r="A16" s="128" t="s">
        <v>76</v>
      </c>
      <c r="B16" s="134" t="s">
        <v>197</v>
      </c>
      <c r="C16" s="52">
        <v>3872</v>
      </c>
      <c r="D16" s="52">
        <v>5171</v>
      </c>
      <c r="E16" s="52" t="s">
        <v>184</v>
      </c>
      <c r="F16" s="130" t="s">
        <v>202</v>
      </c>
      <c r="G16" s="165"/>
      <c r="H16" s="165"/>
      <c r="I16" s="165"/>
      <c r="J16" s="165"/>
    </row>
    <row r="17" spans="1:12" x14ac:dyDescent="0.3">
      <c r="A17" s="128" t="s">
        <v>76</v>
      </c>
      <c r="B17" s="134" t="s">
        <v>197</v>
      </c>
      <c r="C17" s="52">
        <v>3872</v>
      </c>
      <c r="D17" s="52">
        <v>5171</v>
      </c>
      <c r="E17" s="52" t="s">
        <v>184</v>
      </c>
      <c r="F17" s="130" t="s">
        <v>203</v>
      </c>
      <c r="G17" s="213">
        <v>2000000</v>
      </c>
      <c r="H17" s="165"/>
      <c r="I17" s="165"/>
      <c r="J17" s="165"/>
    </row>
    <row r="18" spans="1:12" x14ac:dyDescent="0.3">
      <c r="A18" s="128" t="s">
        <v>76</v>
      </c>
      <c r="B18" s="134" t="s">
        <v>197</v>
      </c>
      <c r="C18" s="52">
        <v>3872</v>
      </c>
      <c r="D18" s="52">
        <v>5171</v>
      </c>
      <c r="E18" s="52" t="s">
        <v>184</v>
      </c>
      <c r="F18" s="130" t="s">
        <v>204</v>
      </c>
      <c r="G18" s="213">
        <v>600000</v>
      </c>
      <c r="H18" s="165"/>
      <c r="I18" s="165"/>
      <c r="J18" s="165"/>
    </row>
    <row r="19" spans="1:12" x14ac:dyDescent="0.3">
      <c r="A19" s="128" t="s">
        <v>76</v>
      </c>
      <c r="B19" s="134" t="s">
        <v>197</v>
      </c>
      <c r="C19" s="52">
        <v>3872</v>
      </c>
      <c r="D19" s="52">
        <v>5171</v>
      </c>
      <c r="E19" s="52" t="s">
        <v>184</v>
      </c>
      <c r="F19" s="130" t="s">
        <v>205</v>
      </c>
      <c r="G19" s="213">
        <v>1000000</v>
      </c>
      <c r="H19" s="165"/>
      <c r="I19" s="165"/>
      <c r="J19" s="165"/>
    </row>
    <row r="20" spans="1:12" x14ac:dyDescent="0.3">
      <c r="A20" s="128" t="s">
        <v>76</v>
      </c>
      <c r="B20" s="134" t="s">
        <v>197</v>
      </c>
      <c r="C20" s="52">
        <v>3872</v>
      </c>
      <c r="D20" s="52">
        <v>5171</v>
      </c>
      <c r="E20" s="52" t="s">
        <v>184</v>
      </c>
      <c r="F20" s="130" t="s">
        <v>206</v>
      </c>
      <c r="G20" s="165"/>
      <c r="H20" s="165"/>
      <c r="I20" s="165"/>
      <c r="J20" s="165"/>
    </row>
    <row r="21" spans="1:12" x14ac:dyDescent="0.3">
      <c r="A21" s="128" t="s">
        <v>76</v>
      </c>
      <c r="B21" s="134" t="s">
        <v>197</v>
      </c>
      <c r="C21" s="52">
        <v>3872</v>
      </c>
      <c r="D21" s="52">
        <v>5171</v>
      </c>
      <c r="E21" s="52" t="s">
        <v>184</v>
      </c>
      <c r="F21" s="130" t="s">
        <v>207</v>
      </c>
      <c r="G21" s="213">
        <v>1500000</v>
      </c>
      <c r="H21" s="165"/>
      <c r="I21" s="165"/>
      <c r="J21" s="165"/>
    </row>
    <row r="22" spans="1:12" x14ac:dyDescent="0.3">
      <c r="A22" s="128" t="s">
        <v>76</v>
      </c>
      <c r="B22" s="134" t="s">
        <v>197</v>
      </c>
      <c r="C22" s="52">
        <v>3872</v>
      </c>
      <c r="D22" s="52">
        <v>5171</v>
      </c>
      <c r="E22" s="52" t="s">
        <v>184</v>
      </c>
      <c r="F22" s="130" t="s">
        <v>208</v>
      </c>
      <c r="G22" s="213"/>
      <c r="H22" s="165"/>
      <c r="K22" s="213">
        <v>7000000</v>
      </c>
      <c r="L22" s="213">
        <v>7000000</v>
      </c>
    </row>
    <row r="23" spans="1:12" x14ac:dyDescent="0.3">
      <c r="A23" s="128" t="s">
        <v>76</v>
      </c>
      <c r="B23" s="134" t="s">
        <v>197</v>
      </c>
      <c r="C23" s="52">
        <v>3872</v>
      </c>
      <c r="D23" s="52">
        <v>5171</v>
      </c>
      <c r="E23" s="52" t="s">
        <v>184</v>
      </c>
      <c r="F23" s="130" t="s">
        <v>209</v>
      </c>
      <c r="G23" s="165"/>
      <c r="H23" s="165"/>
      <c r="I23" s="165"/>
      <c r="J23" s="165"/>
    </row>
    <row r="24" spans="1:12" x14ac:dyDescent="0.3">
      <c r="A24" s="128" t="s">
        <v>76</v>
      </c>
      <c r="B24" s="134" t="s">
        <v>197</v>
      </c>
      <c r="C24" s="52">
        <v>3872</v>
      </c>
      <c r="D24" s="52">
        <v>5171</v>
      </c>
      <c r="E24" s="52" t="s">
        <v>184</v>
      </c>
      <c r="F24" s="130" t="s">
        <v>210</v>
      </c>
      <c r="G24" s="213">
        <v>4000000</v>
      </c>
      <c r="H24" s="165"/>
      <c r="I24" s="165"/>
      <c r="J24" s="165"/>
    </row>
    <row r="25" spans="1:12" x14ac:dyDescent="0.3">
      <c r="A25" s="128" t="s">
        <v>76</v>
      </c>
      <c r="B25" s="130" t="s">
        <v>211</v>
      </c>
      <c r="C25" s="52">
        <v>3245</v>
      </c>
      <c r="D25" s="52">
        <v>5171</v>
      </c>
      <c r="E25" s="53" t="s">
        <v>39</v>
      </c>
      <c r="F25" s="130" t="s">
        <v>369</v>
      </c>
      <c r="G25" s="213">
        <v>2000000</v>
      </c>
      <c r="H25" s="213">
        <v>2000000</v>
      </c>
      <c r="I25" s="213">
        <v>2000000</v>
      </c>
      <c r="J25" s="213">
        <v>2000000</v>
      </c>
    </row>
    <row r="26" spans="1:12" x14ac:dyDescent="0.3">
      <c r="A26" s="128" t="s">
        <v>76</v>
      </c>
      <c r="B26" s="130" t="s">
        <v>211</v>
      </c>
      <c r="C26" s="52">
        <v>3245</v>
      </c>
      <c r="D26" s="52">
        <v>5171</v>
      </c>
      <c r="E26" s="52" t="s">
        <v>184</v>
      </c>
      <c r="F26" s="130" t="s">
        <v>212</v>
      </c>
      <c r="G26" s="213">
        <v>1500000</v>
      </c>
      <c r="H26" s="165"/>
      <c r="I26" s="165"/>
      <c r="J26" s="165"/>
    </row>
    <row r="27" spans="1:12" x14ac:dyDescent="0.3">
      <c r="A27" s="128"/>
      <c r="B27" s="129"/>
      <c r="C27" s="52"/>
      <c r="D27" s="52"/>
      <c r="E27" s="52"/>
      <c r="F27" s="130"/>
      <c r="G27" s="165"/>
      <c r="H27" s="165"/>
      <c r="I27" s="165"/>
      <c r="J27" s="165"/>
    </row>
    <row r="28" spans="1:12" x14ac:dyDescent="0.3">
      <c r="A28" s="128" t="s">
        <v>101</v>
      </c>
      <c r="B28" s="129"/>
      <c r="C28" s="52"/>
      <c r="D28" s="52"/>
      <c r="E28" s="52"/>
      <c r="F28" s="130" t="s">
        <v>61</v>
      </c>
      <c r="G28" s="213">
        <f>SUM(G2:G27)</f>
        <v>22800000</v>
      </c>
      <c r="H28" s="213">
        <f>SUM(H2:H27)</f>
        <v>22200000</v>
      </c>
      <c r="I28" s="213">
        <f>SUM(I2:I27)</f>
        <v>11200000</v>
      </c>
      <c r="J28" s="213">
        <f>SUM(J2:J27)</f>
        <v>11200000</v>
      </c>
    </row>
    <row r="29" spans="1:12" x14ac:dyDescent="0.3">
      <c r="A29" s="176"/>
      <c r="B29" s="130"/>
      <c r="C29" s="177"/>
      <c r="D29" s="177"/>
      <c r="E29" s="177"/>
      <c r="F29" s="178"/>
    </row>
    <row r="30" spans="1:12" x14ac:dyDescent="0.3">
      <c r="A30" s="176"/>
      <c r="B30" s="130"/>
      <c r="C30" s="177"/>
      <c r="D30" s="179"/>
      <c r="E30" s="177"/>
      <c r="F30" s="177"/>
    </row>
    <row r="31" spans="1:12" x14ac:dyDescent="0.3">
      <c r="A31" s="176"/>
      <c r="B31" s="130"/>
      <c r="C31" s="179"/>
      <c r="D31" s="179"/>
      <c r="E31" s="177"/>
      <c r="F31" s="177"/>
    </row>
    <row r="32" spans="1:12" x14ac:dyDescent="0.3">
      <c r="A32" s="176"/>
      <c r="B32" s="130"/>
      <c r="C32" s="177"/>
      <c r="D32" s="179"/>
      <c r="E32" s="177"/>
      <c r="F32" s="177"/>
    </row>
    <row r="33" spans="1:6" x14ac:dyDescent="0.3">
      <c r="A33" s="176"/>
      <c r="B33" s="130"/>
      <c r="C33" s="177"/>
      <c r="D33" s="179"/>
      <c r="E33" s="177"/>
      <c r="F33" s="177"/>
    </row>
    <row r="34" spans="1:6" x14ac:dyDescent="0.3">
      <c r="A34" s="176"/>
      <c r="B34" s="130"/>
      <c r="C34" s="179"/>
      <c r="D34" s="177"/>
      <c r="E34" s="178"/>
      <c r="F34" s="177"/>
    </row>
    <row r="35" spans="1:6" x14ac:dyDescent="0.3">
      <c r="A35" s="176"/>
      <c r="B35" s="130"/>
      <c r="C35" s="177"/>
      <c r="D35" s="177"/>
      <c r="E35" s="177"/>
      <c r="F35" s="178"/>
    </row>
    <row r="36" spans="1:6" x14ac:dyDescent="0.3">
      <c r="A36" s="176"/>
      <c r="B36" s="130"/>
      <c r="C36" s="179"/>
      <c r="D36" s="177"/>
      <c r="E36" s="178"/>
      <c r="F36" s="177"/>
    </row>
    <row r="37" spans="1:6" x14ac:dyDescent="0.3">
      <c r="A37" s="176"/>
      <c r="B37" s="130"/>
      <c r="C37" s="177"/>
      <c r="D37" s="177"/>
      <c r="E37" s="177"/>
      <c r="F37" s="178"/>
    </row>
    <row r="38" spans="1:6" x14ac:dyDescent="0.3">
      <c r="A38" s="176"/>
      <c r="B38" s="130"/>
      <c r="C38" s="177"/>
      <c r="D38" s="179"/>
      <c r="E38" s="177"/>
      <c r="F38" s="177"/>
    </row>
    <row r="39" spans="1:6" x14ac:dyDescent="0.3">
      <c r="A39" s="176"/>
      <c r="B39" s="130"/>
      <c r="C39" s="177"/>
      <c r="D39" s="177"/>
      <c r="E39" s="177"/>
      <c r="F39" s="178"/>
    </row>
    <row r="40" spans="1:6" x14ac:dyDescent="0.3">
      <c r="A40" s="176"/>
      <c r="B40" s="130"/>
      <c r="C40" s="177"/>
      <c r="D40" s="177"/>
      <c r="E40" s="177"/>
      <c r="F40" s="177"/>
    </row>
    <row r="41" spans="1:6" x14ac:dyDescent="0.3">
      <c r="A41" s="176"/>
      <c r="B41" s="130"/>
      <c r="C41" s="177"/>
      <c r="D41" s="179"/>
      <c r="E41" s="177"/>
      <c r="F41" s="177"/>
    </row>
    <row r="42" spans="1:6" x14ac:dyDescent="0.3">
      <c r="A42" s="176"/>
      <c r="B42" s="130"/>
      <c r="C42" s="179"/>
      <c r="D42" s="179"/>
      <c r="E42" s="177"/>
      <c r="F42" s="177"/>
    </row>
    <row r="43" spans="1:6" x14ac:dyDescent="0.3">
      <c r="A43" s="176"/>
      <c r="B43" s="130"/>
      <c r="C43" s="179"/>
      <c r="D43" s="179"/>
      <c r="E43" s="177"/>
      <c r="F43" s="177"/>
    </row>
    <row r="44" spans="1:6" x14ac:dyDescent="0.3">
      <c r="A44" s="176"/>
      <c r="B44" s="130"/>
      <c r="C44" s="179"/>
      <c r="D44" s="179"/>
      <c r="E44" s="177"/>
      <c r="F44" s="177"/>
    </row>
    <row r="45" spans="1:6" x14ac:dyDescent="0.3">
      <c r="A45" s="176"/>
      <c r="B45" s="130"/>
      <c r="C45" s="179"/>
      <c r="D45" s="177"/>
      <c r="E45" s="178"/>
      <c r="F45" s="177"/>
    </row>
    <row r="46" spans="1:6" x14ac:dyDescent="0.3">
      <c r="A46" s="176"/>
      <c r="B46" s="130"/>
      <c r="C46" s="177"/>
      <c r="D46" s="177"/>
      <c r="E46" s="177"/>
      <c r="F46" s="178"/>
    </row>
    <row r="47" spans="1:6" x14ac:dyDescent="0.3">
      <c r="A47" s="176"/>
      <c r="B47" s="130"/>
      <c r="C47" s="177"/>
      <c r="D47" s="177"/>
      <c r="E47" s="177"/>
      <c r="F47" s="178"/>
    </row>
    <row r="48" spans="1:6" x14ac:dyDescent="0.3">
      <c r="A48" s="176"/>
      <c r="B48" s="130"/>
      <c r="C48" s="177"/>
      <c r="D48" s="177"/>
      <c r="E48" s="177"/>
      <c r="F48" s="177"/>
    </row>
    <row r="49" spans="1:6" x14ac:dyDescent="0.3">
      <c r="A49" s="176"/>
      <c r="B49" s="130"/>
      <c r="C49" s="177"/>
      <c r="D49" s="177"/>
      <c r="E49" s="177"/>
      <c r="F49" s="178"/>
    </row>
    <row r="50" spans="1:6" x14ac:dyDescent="0.3">
      <c r="A50" s="176"/>
      <c r="B50" s="130"/>
      <c r="C50" s="177"/>
      <c r="D50" s="177"/>
      <c r="E50" s="177"/>
      <c r="F50" s="177"/>
    </row>
    <row r="51" spans="1:6" x14ac:dyDescent="0.3">
      <c r="A51" s="176"/>
      <c r="B51" s="130"/>
      <c r="C51" s="179"/>
      <c r="D51" s="179"/>
      <c r="E51" s="177"/>
      <c r="F51" s="177"/>
    </row>
    <row r="52" spans="1:6" x14ac:dyDescent="0.3">
      <c r="A52" s="176"/>
      <c r="B52" s="130"/>
      <c r="C52" s="177"/>
      <c r="D52" s="179"/>
      <c r="E52" s="177"/>
      <c r="F52" s="177"/>
    </row>
    <row r="53" spans="1:6" x14ac:dyDescent="0.3">
      <c r="A53" s="176"/>
      <c r="B53" s="130"/>
      <c r="C53" s="177"/>
      <c r="D53" s="177"/>
      <c r="E53" s="177"/>
      <c r="F53" s="177"/>
    </row>
    <row r="54" spans="1:6" x14ac:dyDescent="0.3">
      <c r="A54" s="176"/>
      <c r="B54" s="130"/>
      <c r="C54" s="177"/>
      <c r="D54" s="177"/>
      <c r="E54" s="177"/>
      <c r="F54" s="177"/>
    </row>
    <row r="55" spans="1:6" x14ac:dyDescent="0.3">
      <c r="A55" s="176"/>
      <c r="B55" s="130"/>
      <c r="C55" s="177"/>
      <c r="D55" s="177"/>
      <c r="E55" s="177"/>
      <c r="F55" s="178"/>
    </row>
    <row r="56" spans="1:6" x14ac:dyDescent="0.3">
      <c r="A56" s="176"/>
      <c r="B56" s="130"/>
      <c r="C56" s="177"/>
      <c r="D56" s="177"/>
      <c r="E56" s="177"/>
      <c r="F56" s="177"/>
    </row>
    <row r="57" spans="1:6" x14ac:dyDescent="0.3">
      <c r="A57" s="128"/>
      <c r="B57" s="130"/>
      <c r="C57" s="52"/>
      <c r="D57" s="52"/>
      <c r="E57" s="52"/>
      <c r="F57" s="130"/>
    </row>
    <row r="58" spans="1:6" x14ac:dyDescent="0.3">
      <c r="A58" s="128"/>
      <c r="B58" s="130"/>
      <c r="C58" s="52"/>
      <c r="D58" s="180"/>
      <c r="E58" s="52"/>
      <c r="F58" s="130"/>
    </row>
    <row r="59" spans="1:6" x14ac:dyDescent="0.3">
      <c r="A59" s="176"/>
      <c r="B59" s="130"/>
      <c r="C59" s="177"/>
      <c r="D59" s="177"/>
      <c r="E59" s="177"/>
      <c r="F59" s="177"/>
    </row>
    <row r="60" spans="1:6" x14ac:dyDescent="0.3">
      <c r="A60" s="128"/>
      <c r="B60" s="130"/>
      <c r="C60" s="179"/>
      <c r="D60" s="180"/>
      <c r="E60" s="179"/>
      <c r="F60" s="130"/>
    </row>
    <row r="61" spans="1:6" x14ac:dyDescent="0.3">
      <c r="A61" s="128"/>
      <c r="B61" s="130"/>
      <c r="C61" s="179"/>
      <c r="D61" s="180"/>
      <c r="E61" s="179"/>
      <c r="F61" s="130"/>
    </row>
    <row r="62" spans="1:6" x14ac:dyDescent="0.3">
      <c r="A62" s="128"/>
      <c r="B62" s="130"/>
      <c r="C62" s="179"/>
      <c r="D62" s="180"/>
      <c r="E62" s="179"/>
      <c r="F62" s="130"/>
    </row>
    <row r="63" spans="1:6" x14ac:dyDescent="0.3">
      <c r="A63" s="128"/>
      <c r="B63" s="130"/>
      <c r="C63" s="179"/>
      <c r="D63" s="180"/>
      <c r="E63" s="179"/>
      <c r="F63" s="130"/>
    </row>
    <row r="64" spans="1:6" x14ac:dyDescent="0.3">
      <c r="A64" s="128"/>
      <c r="B64" s="130"/>
      <c r="C64" s="179"/>
      <c r="D64" s="180"/>
      <c r="E64" s="179"/>
      <c r="F64" s="130"/>
    </row>
    <row r="65" spans="1:6" x14ac:dyDescent="0.3">
      <c r="A65" s="128"/>
      <c r="B65" s="130"/>
      <c r="C65" s="179"/>
      <c r="D65" s="179"/>
      <c r="E65" s="177"/>
      <c r="F65" s="130"/>
    </row>
    <row r="66" spans="1:6" x14ac:dyDescent="0.3">
      <c r="A66" s="128"/>
      <c r="B66" s="130"/>
      <c r="C66" s="179"/>
      <c r="D66" s="180"/>
      <c r="E66" s="179"/>
      <c r="F66" s="130"/>
    </row>
    <row r="67" spans="1:6" x14ac:dyDescent="0.3">
      <c r="A67" s="128"/>
      <c r="B67" s="130"/>
      <c r="C67" s="179"/>
      <c r="D67" s="179"/>
      <c r="E67" s="177"/>
      <c r="F67" s="130"/>
    </row>
    <row r="68" spans="1:6" x14ac:dyDescent="0.3">
      <c r="A68" s="128"/>
      <c r="B68" s="130"/>
      <c r="C68" s="179"/>
      <c r="D68" s="179"/>
      <c r="E68" s="177"/>
      <c r="F68" s="130"/>
    </row>
    <row r="69" spans="1:6" x14ac:dyDescent="0.3">
      <c r="A69" s="128"/>
      <c r="B69" s="130"/>
      <c r="C69" s="179"/>
      <c r="D69" s="179"/>
      <c r="E69" s="177"/>
      <c r="F69" s="181"/>
    </row>
    <row r="70" spans="1:6" x14ac:dyDescent="0.3">
      <c r="A70" s="128"/>
      <c r="B70" s="130"/>
      <c r="C70" s="179"/>
      <c r="D70" s="179"/>
      <c r="E70" s="177"/>
      <c r="F70" s="130"/>
    </row>
    <row r="71" spans="1:6" x14ac:dyDescent="0.3">
      <c r="A71" s="176"/>
      <c r="B71" s="130"/>
      <c r="C71" s="177"/>
      <c r="D71" s="177"/>
      <c r="E71" s="177"/>
      <c r="F71" s="178"/>
    </row>
    <row r="72" spans="1:6" x14ac:dyDescent="0.3">
      <c r="A72" s="128"/>
      <c r="B72" s="130"/>
      <c r="C72" s="179"/>
      <c r="D72" s="179"/>
      <c r="E72" s="177"/>
      <c r="F72" s="130"/>
    </row>
    <row r="73" spans="1:6" x14ac:dyDescent="0.3">
      <c r="A73" s="128"/>
      <c r="B73" s="130"/>
      <c r="C73" s="179"/>
      <c r="D73" s="179"/>
      <c r="E73" s="177"/>
      <c r="F73" s="130"/>
    </row>
    <row r="74" spans="1:6" x14ac:dyDescent="0.3">
      <c r="A74" s="128"/>
      <c r="B74" s="130"/>
      <c r="C74" s="179"/>
      <c r="D74" s="179"/>
      <c r="E74" s="177"/>
      <c r="F74" s="130"/>
    </row>
    <row r="75" spans="1:6" x14ac:dyDescent="0.3">
      <c r="A75" s="176"/>
      <c r="B75" s="130"/>
      <c r="C75" s="179"/>
      <c r="D75" s="177"/>
      <c r="E75" s="178"/>
      <c r="F75" s="177"/>
    </row>
    <row r="76" spans="1:6" x14ac:dyDescent="0.3">
      <c r="A76" s="128"/>
      <c r="B76" s="130"/>
      <c r="C76" s="179"/>
      <c r="D76" s="179"/>
      <c r="E76" s="177"/>
      <c r="F76" s="130"/>
    </row>
    <row r="77" spans="1:6" x14ac:dyDescent="0.3">
      <c r="A77" s="176"/>
      <c r="B77" s="130"/>
      <c r="C77" s="179"/>
      <c r="D77" s="177"/>
      <c r="E77" s="178"/>
      <c r="F77" s="177"/>
    </row>
    <row r="78" spans="1:6" x14ac:dyDescent="0.3">
      <c r="A78" s="176"/>
      <c r="B78" s="130"/>
      <c r="C78" s="177"/>
      <c r="D78" s="177"/>
      <c r="E78" s="177"/>
      <c r="F78" s="178"/>
    </row>
    <row r="79" spans="1:6" x14ac:dyDescent="0.3">
      <c r="A79" s="176"/>
      <c r="B79" s="130"/>
      <c r="C79" s="177"/>
      <c r="D79" s="177"/>
      <c r="E79" s="177"/>
      <c r="F79" s="177"/>
    </row>
    <row r="80" spans="1:6" x14ac:dyDescent="0.3">
      <c r="A80" s="176"/>
      <c r="B80" s="130"/>
      <c r="C80" s="177"/>
      <c r="D80" s="177"/>
      <c r="E80" s="177"/>
      <c r="F80" s="177"/>
    </row>
    <row r="81" spans="1:6" x14ac:dyDescent="0.3">
      <c r="A81" s="176"/>
      <c r="B81" s="130"/>
      <c r="C81" s="177"/>
      <c r="D81" s="177"/>
      <c r="E81" s="177"/>
      <c r="F81" s="177"/>
    </row>
    <row r="82" spans="1:6" x14ac:dyDescent="0.3">
      <c r="A82" s="176"/>
      <c r="B82" s="130"/>
      <c r="C82" s="177"/>
      <c r="D82" s="179"/>
      <c r="E82" s="177"/>
      <c r="F82" s="177"/>
    </row>
    <row r="83" spans="1:6" x14ac:dyDescent="0.3">
      <c r="A83" s="176"/>
      <c r="B83" s="130"/>
      <c r="C83" s="177"/>
      <c r="D83" s="177"/>
      <c r="E83" s="177"/>
      <c r="F83" s="177"/>
    </row>
    <row r="84" spans="1:6" x14ac:dyDescent="0.3">
      <c r="A84" s="176"/>
      <c r="B84" s="130"/>
      <c r="C84" s="179"/>
      <c r="D84" s="177"/>
      <c r="E84" s="178"/>
      <c r="F84" s="177"/>
    </row>
    <row r="85" spans="1:6" x14ac:dyDescent="0.3">
      <c r="A85" s="176"/>
      <c r="B85" s="130"/>
      <c r="C85" s="177"/>
      <c r="D85" s="177"/>
      <c r="E85" s="177"/>
      <c r="F85" s="177"/>
    </row>
    <row r="86" spans="1:6" x14ac:dyDescent="0.3">
      <c r="A86" s="176"/>
      <c r="B86" s="130"/>
      <c r="C86" s="177"/>
      <c r="D86" s="177"/>
      <c r="E86" s="177"/>
      <c r="F86" s="178"/>
    </row>
    <row r="87" spans="1:6" x14ac:dyDescent="0.3">
      <c r="A87" s="176"/>
      <c r="B87" s="130"/>
      <c r="C87" s="179"/>
      <c r="D87" s="179"/>
      <c r="E87" s="177"/>
      <c r="F87" s="177"/>
    </row>
    <row r="88" spans="1:6" x14ac:dyDescent="0.3">
      <c r="A88" s="176"/>
      <c r="B88" s="130"/>
      <c r="C88" s="179"/>
      <c r="D88" s="179"/>
      <c r="E88" s="177"/>
      <c r="F88" s="177"/>
    </row>
    <row r="89" spans="1:6" x14ac:dyDescent="0.3">
      <c r="A89" s="176"/>
      <c r="B89" s="130"/>
      <c r="C89" s="177"/>
      <c r="D89" s="179"/>
      <c r="E89" s="177"/>
      <c r="F89" s="177"/>
    </row>
    <row r="90" spans="1:6" x14ac:dyDescent="0.3">
      <c r="A90" s="176"/>
      <c r="B90" s="130"/>
      <c r="C90" s="177"/>
      <c r="D90" s="177"/>
      <c r="E90" s="177"/>
      <c r="F90" s="177"/>
    </row>
    <row r="91" spans="1:6" x14ac:dyDescent="0.3">
      <c r="A91" s="176"/>
      <c r="B91" s="130"/>
      <c r="C91" s="179"/>
      <c r="D91" s="179"/>
      <c r="E91" s="177"/>
      <c r="F91" s="177"/>
    </row>
    <row r="92" spans="1:6" x14ac:dyDescent="0.3">
      <c r="A92" s="176"/>
      <c r="B92" s="130"/>
      <c r="C92" s="179"/>
      <c r="D92" s="179"/>
      <c r="E92" s="177"/>
      <c r="F92" s="177"/>
    </row>
    <row r="93" spans="1:6" x14ac:dyDescent="0.3">
      <c r="A93" s="176"/>
      <c r="B93" s="130"/>
      <c r="C93" s="177"/>
      <c r="D93" s="177"/>
      <c r="E93" s="177"/>
      <c r="F93" s="177"/>
    </row>
    <row r="94" spans="1:6" x14ac:dyDescent="0.3">
      <c r="A94" s="176"/>
      <c r="B94" s="130"/>
      <c r="C94" s="179"/>
      <c r="D94" s="177"/>
      <c r="E94" s="178"/>
      <c r="F94" s="177"/>
    </row>
    <row r="95" spans="1:6" x14ac:dyDescent="0.3">
      <c r="A95" s="176"/>
      <c r="B95" s="130"/>
      <c r="C95" s="177"/>
      <c r="D95" s="177"/>
      <c r="E95" s="177"/>
      <c r="F95" s="178"/>
    </row>
    <row r="96" spans="1:6" x14ac:dyDescent="0.3">
      <c r="A96" s="176"/>
      <c r="B96" s="130"/>
      <c r="C96" s="179"/>
      <c r="D96" s="177"/>
      <c r="E96" s="178"/>
      <c r="F96" s="177"/>
    </row>
    <row r="97" spans="1:6" x14ac:dyDescent="0.3">
      <c r="A97" s="176"/>
      <c r="B97" s="130"/>
      <c r="C97" s="179"/>
      <c r="D97" s="177"/>
      <c r="E97" s="178"/>
      <c r="F97" s="177"/>
    </row>
    <row r="98" spans="1:6" x14ac:dyDescent="0.3">
      <c r="A98" s="176"/>
      <c r="B98" s="130"/>
      <c r="C98" s="179"/>
      <c r="D98" s="179"/>
      <c r="E98" s="177"/>
      <c r="F98" s="177"/>
    </row>
    <row r="99" spans="1:6" x14ac:dyDescent="0.3">
      <c r="A99" s="176"/>
      <c r="B99" s="130"/>
      <c r="C99" s="177"/>
      <c r="D99" s="177"/>
      <c r="E99" s="177"/>
      <c r="F99" s="177"/>
    </row>
    <row r="100" spans="1:6" x14ac:dyDescent="0.3">
      <c r="A100" s="176"/>
      <c r="B100" s="130"/>
      <c r="C100" s="177"/>
      <c r="D100" s="177"/>
      <c r="E100" s="177"/>
      <c r="F100" s="178"/>
    </row>
    <row r="101" spans="1:6" x14ac:dyDescent="0.3">
      <c r="A101" s="176"/>
      <c r="B101" s="130"/>
      <c r="C101" s="177"/>
      <c r="D101" s="177"/>
      <c r="E101" s="177"/>
      <c r="F101" s="178"/>
    </row>
    <row r="102" spans="1:6" x14ac:dyDescent="0.3">
      <c r="A102" s="176"/>
      <c r="B102" s="130"/>
      <c r="C102" s="177"/>
      <c r="D102" s="177"/>
      <c r="E102" s="177"/>
      <c r="F102" s="178"/>
    </row>
    <row r="103" spans="1:6" x14ac:dyDescent="0.3">
      <c r="A103" s="176"/>
      <c r="B103" s="130"/>
      <c r="C103" s="179"/>
      <c r="D103" s="179"/>
      <c r="E103" s="177"/>
      <c r="F103" s="177"/>
    </row>
    <row r="104" spans="1:6" x14ac:dyDescent="0.3">
      <c r="A104" s="176"/>
      <c r="B104" s="130"/>
      <c r="C104" s="179"/>
      <c r="D104" s="179"/>
      <c r="E104" s="177"/>
      <c r="F104" s="177"/>
    </row>
    <row r="105" spans="1:6" x14ac:dyDescent="0.3">
      <c r="A105" s="176"/>
      <c r="B105" s="130"/>
      <c r="C105" s="179"/>
      <c r="D105" s="177"/>
      <c r="E105" s="178"/>
      <c r="F105" s="177"/>
    </row>
    <row r="106" spans="1:6" x14ac:dyDescent="0.3">
      <c r="A106" s="176"/>
      <c r="B106" s="130"/>
      <c r="C106" s="179"/>
      <c r="D106" s="179"/>
      <c r="E106" s="177"/>
      <c r="F106" s="177"/>
    </row>
    <row r="107" spans="1:6" x14ac:dyDescent="0.3">
      <c r="A107" s="176"/>
      <c r="B107" s="130"/>
      <c r="C107" s="179"/>
      <c r="D107" s="179"/>
      <c r="E107" s="177"/>
      <c r="F107" s="177"/>
    </row>
    <row r="108" spans="1:6" x14ac:dyDescent="0.3">
      <c r="A108" s="176"/>
      <c r="B108" s="130"/>
      <c r="C108" s="177"/>
      <c r="D108" s="177"/>
      <c r="E108" s="177"/>
      <c r="F108" s="178"/>
    </row>
    <row r="109" spans="1:6" x14ac:dyDescent="0.3">
      <c r="A109" s="176"/>
      <c r="B109" s="130"/>
      <c r="C109" s="177"/>
      <c r="D109" s="177"/>
      <c r="E109" s="177"/>
      <c r="F109" s="178"/>
    </row>
    <row r="110" spans="1:6" x14ac:dyDescent="0.3">
      <c r="A110" s="176"/>
      <c r="B110" s="130"/>
      <c r="C110" s="177"/>
      <c r="D110" s="177"/>
      <c r="E110" s="177"/>
      <c r="F110" s="178"/>
    </row>
    <row r="111" spans="1:6" x14ac:dyDescent="0.3">
      <c r="A111" s="176"/>
      <c r="B111" s="130"/>
      <c r="C111" s="177"/>
      <c r="D111" s="179"/>
      <c r="E111" s="177"/>
      <c r="F111" s="177"/>
    </row>
    <row r="112" spans="1:6" x14ac:dyDescent="0.3">
      <c r="A112" s="176"/>
      <c r="B112" s="130"/>
      <c r="C112" s="177"/>
      <c r="D112" s="179"/>
      <c r="E112" s="177"/>
      <c r="F112" s="177"/>
    </row>
    <row r="113" spans="1:6" x14ac:dyDescent="0.3">
      <c r="A113" s="176"/>
      <c r="B113" s="130"/>
      <c r="C113" s="177"/>
      <c r="D113" s="179"/>
      <c r="E113" s="177"/>
      <c r="F113" s="177"/>
    </row>
    <row r="114" spans="1:6" x14ac:dyDescent="0.3">
      <c r="A114" s="176"/>
      <c r="B114" s="130"/>
      <c r="C114" s="177"/>
      <c r="D114" s="179"/>
      <c r="E114" s="177"/>
      <c r="F114" s="177"/>
    </row>
    <row r="115" spans="1:6" x14ac:dyDescent="0.3">
      <c r="A115" s="176"/>
      <c r="B115" s="130"/>
      <c r="C115" s="177"/>
      <c r="D115" s="179"/>
      <c r="E115" s="177"/>
      <c r="F115" s="177"/>
    </row>
    <row r="116" spans="1:6" x14ac:dyDescent="0.3">
      <c r="A116" s="176"/>
      <c r="B116" s="130"/>
      <c r="C116" s="177"/>
      <c r="D116" s="177"/>
      <c r="E116" s="177"/>
      <c r="F116" s="178"/>
    </row>
    <row r="117" spans="1:6" x14ac:dyDescent="0.3">
      <c r="A117" s="176"/>
      <c r="B117" s="130"/>
      <c r="C117" s="179"/>
      <c r="D117" s="177"/>
      <c r="E117" s="178"/>
      <c r="F117" s="177"/>
    </row>
    <row r="118" spans="1:6" x14ac:dyDescent="0.3">
      <c r="A118" s="128"/>
      <c r="B118" s="130"/>
      <c r="C118" s="52"/>
      <c r="D118" s="52"/>
      <c r="E118" s="53"/>
      <c r="F118" s="134"/>
    </row>
    <row r="119" spans="1:6" x14ac:dyDescent="0.3">
      <c r="A119" s="128"/>
      <c r="B119" s="130"/>
      <c r="C119" s="52"/>
      <c r="D119" s="52"/>
      <c r="E119" s="53"/>
      <c r="F119" s="182"/>
    </row>
    <row r="120" spans="1:6" x14ac:dyDescent="0.3">
      <c r="A120" s="128"/>
      <c r="B120" s="134"/>
      <c r="C120" s="52"/>
      <c r="D120" s="52"/>
      <c r="E120" s="52"/>
      <c r="F120" s="130"/>
    </row>
    <row r="121" spans="1:6" x14ac:dyDescent="0.3">
      <c r="A121" s="128"/>
      <c r="B121" s="134"/>
      <c r="C121" s="52"/>
      <c r="D121" s="52"/>
      <c r="E121" s="52"/>
      <c r="F121" s="130"/>
    </row>
    <row r="122" spans="1:6" x14ac:dyDescent="0.3">
      <c r="A122" s="128"/>
      <c r="B122" s="134"/>
      <c r="C122" s="52"/>
      <c r="D122" s="52"/>
      <c r="E122" s="52"/>
      <c r="F122" s="130"/>
    </row>
    <row r="123" spans="1:6" x14ac:dyDescent="0.3">
      <c r="A123" s="128"/>
      <c r="B123" s="130"/>
      <c r="C123" s="52"/>
      <c r="D123" s="52"/>
      <c r="E123" s="183"/>
      <c r="F123" s="130"/>
    </row>
    <row r="124" spans="1:6" x14ac:dyDescent="0.3">
      <c r="A124" s="128"/>
      <c r="B124" s="134"/>
      <c r="C124" s="52"/>
      <c r="D124" s="52"/>
      <c r="E124" s="183"/>
      <c r="F124" s="130"/>
    </row>
    <row r="125" spans="1:6" x14ac:dyDescent="0.3">
      <c r="A125" s="128"/>
      <c r="B125" s="134"/>
      <c r="C125" s="52"/>
      <c r="D125" s="52"/>
      <c r="E125" s="183"/>
      <c r="F125" s="130"/>
    </row>
    <row r="126" spans="1:6" x14ac:dyDescent="0.3">
      <c r="A126" s="128"/>
      <c r="B126" s="130"/>
      <c r="C126" s="52"/>
      <c r="D126" s="52"/>
      <c r="E126" s="53"/>
      <c r="F126" s="133"/>
    </row>
    <row r="127" spans="1:6" x14ac:dyDescent="0.3">
      <c r="A127" s="128"/>
      <c r="B127" s="130"/>
      <c r="C127" s="52"/>
      <c r="D127" s="52"/>
      <c r="E127" s="52"/>
      <c r="F127" s="130"/>
    </row>
    <row r="128" spans="1:6" x14ac:dyDescent="0.3">
      <c r="A128" s="128"/>
      <c r="B128" s="134"/>
      <c r="C128" s="52"/>
      <c r="D128" s="52"/>
      <c r="E128" s="52"/>
      <c r="F128" s="184"/>
    </row>
    <row r="129" spans="1:6" x14ac:dyDescent="0.3">
      <c r="A129" s="128"/>
      <c r="B129" s="134"/>
      <c r="C129" s="52"/>
      <c r="D129" s="52"/>
      <c r="E129" s="52"/>
      <c r="F129" s="130"/>
    </row>
    <row r="130" spans="1:6" x14ac:dyDescent="0.3">
      <c r="A130" s="128"/>
      <c r="B130" s="134"/>
      <c r="C130" s="52"/>
      <c r="D130" s="52"/>
      <c r="E130" s="52"/>
      <c r="F130" s="130"/>
    </row>
    <row r="131" spans="1:6" x14ac:dyDescent="0.3">
      <c r="A131" s="128"/>
      <c r="B131" s="130"/>
      <c r="C131" s="52"/>
      <c r="D131" s="52"/>
      <c r="E131" s="133"/>
      <c r="F131" s="53"/>
    </row>
    <row r="132" spans="1:6" x14ac:dyDescent="0.3">
      <c r="A132" s="128"/>
      <c r="B132" s="134"/>
      <c r="C132" s="52"/>
      <c r="D132" s="52"/>
      <c r="E132" s="52"/>
      <c r="F132" s="130"/>
    </row>
    <row r="133" spans="1:6" x14ac:dyDescent="0.3">
      <c r="A133" s="128"/>
      <c r="B133" s="134"/>
      <c r="C133" s="52"/>
      <c r="D133" s="52"/>
      <c r="E133" s="52"/>
      <c r="F133" s="130"/>
    </row>
    <row r="134" spans="1:6" x14ac:dyDescent="0.3">
      <c r="A134" s="128"/>
      <c r="B134" s="134"/>
      <c r="C134" s="52"/>
      <c r="D134" s="52"/>
      <c r="E134" s="52"/>
      <c r="F134" s="130"/>
    </row>
    <row r="135" spans="1:6" x14ac:dyDescent="0.3">
      <c r="A135" s="128"/>
      <c r="B135" s="134"/>
      <c r="C135" s="52"/>
      <c r="D135" s="52"/>
      <c r="E135" s="52"/>
      <c r="F135" s="130"/>
    </row>
    <row r="136" spans="1:6" x14ac:dyDescent="0.3">
      <c r="A136" s="128"/>
      <c r="B136" s="130"/>
      <c r="C136" s="52"/>
      <c r="D136" s="52"/>
      <c r="E136" s="52"/>
      <c r="F136" s="130"/>
    </row>
    <row r="137" spans="1:6" x14ac:dyDescent="0.3">
      <c r="A137" s="128"/>
      <c r="B137" s="134"/>
      <c r="C137" s="52"/>
      <c r="D137" s="52"/>
      <c r="E137" s="183"/>
      <c r="F137" s="130"/>
    </row>
    <row r="138" spans="1:6" x14ac:dyDescent="0.3">
      <c r="A138" s="128"/>
      <c r="B138" s="134"/>
      <c r="C138" s="52"/>
      <c r="D138" s="52"/>
      <c r="E138" s="52"/>
      <c r="F138" s="130"/>
    </row>
    <row r="139" spans="1:6" x14ac:dyDescent="0.3">
      <c r="A139" s="128"/>
      <c r="B139" s="134"/>
      <c r="C139" s="52"/>
      <c r="D139" s="52"/>
      <c r="E139" s="52"/>
      <c r="F139" s="130"/>
    </row>
    <row r="140" spans="1:6" x14ac:dyDescent="0.3">
      <c r="A140" s="128"/>
      <c r="B140" s="134"/>
      <c r="C140" s="52"/>
      <c r="D140" s="52"/>
      <c r="E140" s="52"/>
      <c r="F140" s="130"/>
    </row>
    <row r="141" spans="1:6" x14ac:dyDescent="0.3">
      <c r="A141" s="128"/>
      <c r="B141" s="134"/>
      <c r="C141" s="52"/>
      <c r="D141" s="52"/>
      <c r="E141" s="52"/>
      <c r="F141" s="130"/>
    </row>
    <row r="142" spans="1:6" x14ac:dyDescent="0.3">
      <c r="A142" s="128"/>
      <c r="B142" s="134"/>
      <c r="C142" s="52"/>
      <c r="D142" s="52"/>
      <c r="E142" s="52"/>
      <c r="F142" s="130"/>
    </row>
    <row r="143" spans="1:6" x14ac:dyDescent="0.3">
      <c r="A143" s="128"/>
      <c r="B143" s="134"/>
      <c r="C143" s="52"/>
      <c r="D143" s="52"/>
      <c r="E143" s="52"/>
      <c r="F143" s="130"/>
    </row>
    <row r="144" spans="1:6" x14ac:dyDescent="0.3">
      <c r="A144" s="128"/>
      <c r="B144" s="134"/>
      <c r="C144" s="52"/>
      <c r="D144" s="52"/>
      <c r="E144" s="52"/>
      <c r="F144" s="130"/>
    </row>
    <row r="145" spans="1:6" x14ac:dyDescent="0.3">
      <c r="A145" s="128"/>
      <c r="B145" s="134"/>
      <c r="C145" s="52"/>
      <c r="D145" s="52"/>
      <c r="E145" s="52"/>
      <c r="F145" s="130"/>
    </row>
    <row r="146" spans="1:6" x14ac:dyDescent="0.3">
      <c r="A146" s="128"/>
      <c r="B146" s="134"/>
      <c r="C146" s="52"/>
      <c r="D146" s="52"/>
      <c r="E146" s="52"/>
      <c r="F146" s="130"/>
    </row>
    <row r="147" spans="1:6" x14ac:dyDescent="0.3">
      <c r="A147" s="128"/>
      <c r="B147" s="134"/>
      <c r="C147" s="52"/>
      <c r="D147" s="52"/>
      <c r="E147" s="52"/>
      <c r="F147" s="130"/>
    </row>
    <row r="148" spans="1:6" x14ac:dyDescent="0.3">
      <c r="A148" s="128"/>
      <c r="B148" s="134"/>
      <c r="C148" s="52"/>
      <c r="D148" s="52"/>
      <c r="E148" s="52"/>
      <c r="F148" s="130"/>
    </row>
    <row r="149" spans="1:6" x14ac:dyDescent="0.3">
      <c r="A149" s="128"/>
      <c r="B149" s="134"/>
      <c r="C149" s="52"/>
      <c r="D149" s="52"/>
      <c r="E149" s="52"/>
      <c r="F149" s="130"/>
    </row>
    <row r="150" spans="1:6" x14ac:dyDescent="0.3">
      <c r="A150" s="128"/>
      <c r="B150" s="134"/>
      <c r="C150" s="52"/>
      <c r="D150" s="52"/>
      <c r="E150" s="52"/>
      <c r="F150" s="130"/>
    </row>
    <row r="151" spans="1:6" x14ac:dyDescent="0.3">
      <c r="A151" s="128"/>
      <c r="B151" s="134"/>
      <c r="C151" s="52"/>
      <c r="D151" s="52"/>
      <c r="E151" s="52"/>
      <c r="F151" s="130"/>
    </row>
    <row r="152" spans="1:6" x14ac:dyDescent="0.3">
      <c r="A152" s="128"/>
      <c r="B152" s="134"/>
      <c r="C152" s="52"/>
      <c r="D152" s="52"/>
      <c r="E152" s="52"/>
      <c r="F152" s="130"/>
    </row>
    <row r="153" spans="1:6" x14ac:dyDescent="0.3">
      <c r="A153" s="128"/>
      <c r="B153" s="134"/>
      <c r="C153" s="52"/>
      <c r="D153" s="52"/>
      <c r="E153" s="52"/>
      <c r="F153" s="130"/>
    </row>
    <row r="154" spans="1:6" x14ac:dyDescent="0.3">
      <c r="A154" s="128"/>
      <c r="B154" s="134"/>
      <c r="C154" s="52"/>
      <c r="D154" s="52"/>
      <c r="E154" s="52"/>
      <c r="F154" s="130"/>
    </row>
    <row r="155" spans="1:6" x14ac:dyDescent="0.3">
      <c r="A155" s="128"/>
      <c r="B155" s="134"/>
      <c r="C155" s="52"/>
      <c r="D155" s="52"/>
      <c r="E155" s="52"/>
      <c r="F155" s="130"/>
    </row>
    <row r="156" spans="1:6" x14ac:dyDescent="0.3">
      <c r="A156" s="128"/>
      <c r="B156" s="134"/>
      <c r="C156" s="52"/>
      <c r="D156" s="52"/>
      <c r="E156" s="52"/>
      <c r="F156" s="130"/>
    </row>
    <row r="157" spans="1:6" x14ac:dyDescent="0.3">
      <c r="A157" s="128"/>
      <c r="B157" s="134"/>
      <c r="C157" s="52"/>
      <c r="D157" s="183"/>
      <c r="E157" s="52"/>
      <c r="F157" s="130"/>
    </row>
    <row r="158" spans="1:6" x14ac:dyDescent="0.3">
      <c r="A158" s="128"/>
      <c r="B158" s="134"/>
      <c r="C158" s="52"/>
      <c r="D158" s="52"/>
      <c r="E158" s="52"/>
      <c r="F158" s="130"/>
    </row>
    <row r="159" spans="1:6" x14ac:dyDescent="0.3">
      <c r="A159" s="128"/>
      <c r="B159" s="134"/>
      <c r="C159" s="52"/>
      <c r="D159" s="52"/>
      <c r="E159" s="52"/>
      <c r="F159" s="130"/>
    </row>
    <row r="160" spans="1:6" x14ac:dyDescent="0.3">
      <c r="A160" s="128"/>
      <c r="B160" s="130"/>
      <c r="C160" s="52"/>
      <c r="D160" s="52"/>
      <c r="E160" s="53"/>
      <c r="F160" s="53"/>
    </row>
    <row r="161" spans="1:6" x14ac:dyDescent="0.3">
      <c r="A161" s="128"/>
      <c r="B161" s="130"/>
      <c r="C161" s="52"/>
      <c r="D161" s="52"/>
      <c r="E161" s="53"/>
      <c r="F161" s="53"/>
    </row>
    <row r="162" spans="1:6" x14ac:dyDescent="0.3">
      <c r="A162" s="128"/>
      <c r="B162" s="130"/>
      <c r="C162" s="52"/>
      <c r="D162" s="52"/>
      <c r="E162" s="52"/>
      <c r="F162" s="130"/>
    </row>
    <row r="163" spans="1:6" x14ac:dyDescent="0.3">
      <c r="A163" s="128"/>
      <c r="B163" s="130"/>
      <c r="C163" s="52"/>
      <c r="D163" s="52"/>
      <c r="E163" s="53"/>
      <c r="F163" s="53"/>
    </row>
    <row r="164" spans="1:6" x14ac:dyDescent="0.3">
      <c r="A164" s="128"/>
      <c r="B164" s="134"/>
      <c r="C164" s="52"/>
      <c r="D164" s="52"/>
      <c r="E164" s="52"/>
      <c r="F164" s="130"/>
    </row>
    <row r="165" spans="1:6" x14ac:dyDescent="0.3">
      <c r="A165" s="128"/>
      <c r="B165" s="130"/>
      <c r="C165" s="52"/>
      <c r="D165" s="52"/>
      <c r="E165" s="52"/>
      <c r="F165" s="130"/>
    </row>
    <row r="166" spans="1:6" x14ac:dyDescent="0.3">
      <c r="A166" s="128"/>
      <c r="B166" s="134"/>
      <c r="C166" s="52"/>
      <c r="D166" s="52"/>
      <c r="E166" s="52"/>
      <c r="F166" s="130"/>
    </row>
    <row r="167" spans="1:6" x14ac:dyDescent="0.3">
      <c r="A167" s="128"/>
      <c r="B167" s="129"/>
      <c r="C167" s="52"/>
      <c r="D167" s="52"/>
      <c r="E167" s="52"/>
      <c r="F167" s="185"/>
    </row>
    <row r="168" spans="1:6" x14ac:dyDescent="0.3">
      <c r="A168" s="128"/>
      <c r="B168" s="129"/>
      <c r="C168" s="52"/>
      <c r="D168" s="52"/>
      <c r="E168" s="52"/>
      <c r="F168" s="185"/>
    </row>
    <row r="169" spans="1:6" x14ac:dyDescent="0.3">
      <c r="A169" s="128"/>
      <c r="B169" s="129"/>
      <c r="C169" s="52"/>
      <c r="D169" s="52"/>
      <c r="E169" s="52"/>
      <c r="F169" s="185"/>
    </row>
    <row r="170" spans="1:6" x14ac:dyDescent="0.3">
      <c r="A170" s="128"/>
      <c r="B170" s="129"/>
      <c r="C170" s="52"/>
      <c r="D170" s="52"/>
      <c r="E170" s="52"/>
      <c r="F170" s="130"/>
    </row>
    <row r="171" spans="1:6" x14ac:dyDescent="0.3">
      <c r="A171" s="128"/>
      <c r="B171" s="129"/>
      <c r="C171" s="52"/>
      <c r="D171" s="52"/>
      <c r="E171" s="53"/>
      <c r="F171" s="53"/>
    </row>
    <row r="172" spans="1:6" x14ac:dyDescent="0.3">
      <c r="A172" s="128"/>
      <c r="B172" s="129"/>
      <c r="C172" s="52"/>
      <c r="D172" s="52"/>
      <c r="E172" s="52"/>
      <c r="F172" s="185"/>
    </row>
    <row r="173" spans="1:6" x14ac:dyDescent="0.3">
      <c r="A173" s="128"/>
      <c r="B173" s="134"/>
      <c r="C173" s="52"/>
      <c r="D173" s="52"/>
      <c r="E173" s="52"/>
      <c r="F173" s="185"/>
    </row>
    <row r="174" spans="1:6" x14ac:dyDescent="0.3">
      <c r="A174" s="128"/>
      <c r="B174" s="134"/>
      <c r="C174" s="52"/>
      <c r="D174" s="52"/>
      <c r="E174" s="52"/>
      <c r="F174" s="185"/>
    </row>
    <row r="175" spans="1:6" x14ac:dyDescent="0.3">
      <c r="A175" s="128"/>
      <c r="B175" s="129"/>
      <c r="C175" s="52"/>
      <c r="D175" s="52"/>
      <c r="E175" s="52"/>
      <c r="F175" s="185"/>
    </row>
    <row r="176" spans="1:6" x14ac:dyDescent="0.3">
      <c r="A176" s="128"/>
      <c r="B176" s="129"/>
      <c r="C176" s="52"/>
      <c r="D176" s="52"/>
      <c r="E176" s="52"/>
      <c r="F176" s="185"/>
    </row>
    <row r="177" spans="1:6" x14ac:dyDescent="0.3">
      <c r="A177" s="128"/>
      <c r="B177" s="129"/>
      <c r="C177" s="52"/>
      <c r="D177" s="52"/>
      <c r="E177" s="52"/>
      <c r="F177" s="130"/>
    </row>
    <row r="178" spans="1:6" x14ac:dyDescent="0.3">
      <c r="A178" s="128"/>
      <c r="B178" s="134"/>
      <c r="C178" s="52"/>
      <c r="D178" s="52"/>
      <c r="E178" s="52"/>
      <c r="F178" s="185"/>
    </row>
    <row r="179" spans="1:6" x14ac:dyDescent="0.3">
      <c r="A179" s="128"/>
      <c r="B179" s="134"/>
      <c r="C179" s="52"/>
      <c r="D179" s="52"/>
      <c r="E179" s="52"/>
      <c r="F179" s="130"/>
    </row>
    <row r="180" spans="1:6" x14ac:dyDescent="0.3">
      <c r="A180" s="128"/>
      <c r="B180" s="134"/>
      <c r="C180" s="52"/>
      <c r="D180" s="52"/>
      <c r="E180" s="52"/>
      <c r="F180" s="130"/>
    </row>
    <row r="181" spans="1:6" x14ac:dyDescent="0.3">
      <c r="A181" s="128"/>
      <c r="B181" s="129"/>
      <c r="C181" s="52"/>
      <c r="D181" s="52"/>
      <c r="E181" s="52"/>
      <c r="F181" s="130"/>
    </row>
    <row r="182" spans="1:6" x14ac:dyDescent="0.3">
      <c r="A182" s="128"/>
      <c r="B182" s="134"/>
      <c r="C182" s="52"/>
      <c r="D182" s="52"/>
      <c r="E182" s="52"/>
      <c r="F182" s="130"/>
    </row>
    <row r="183" spans="1:6" x14ac:dyDescent="0.3">
      <c r="A183" s="128"/>
      <c r="B183" s="134"/>
      <c r="C183" s="52"/>
      <c r="D183" s="52"/>
      <c r="E183" s="52"/>
      <c r="F183" s="185"/>
    </row>
    <row r="184" spans="1:6" x14ac:dyDescent="0.3">
      <c r="A184" s="128"/>
      <c r="B184" s="132"/>
      <c r="C184" s="52"/>
      <c r="D184" s="52"/>
      <c r="E184" s="53"/>
      <c r="F184" s="53"/>
    </row>
    <row r="185" spans="1:6" x14ac:dyDescent="0.3">
      <c r="A185" s="128"/>
      <c r="B185" s="132"/>
      <c r="C185" s="52"/>
      <c r="D185" s="52"/>
      <c r="E185" s="52"/>
      <c r="F185" s="130"/>
    </row>
    <row r="186" spans="1:6" x14ac:dyDescent="0.3">
      <c r="A186" s="128"/>
      <c r="B186" s="129"/>
      <c r="C186" s="52"/>
      <c r="D186" s="52"/>
      <c r="E186" s="52"/>
      <c r="F186" s="185"/>
    </row>
    <row r="187" spans="1:6" x14ac:dyDescent="0.3">
      <c r="A187" s="128"/>
      <c r="B187" s="134"/>
      <c r="C187" s="52"/>
      <c r="D187" s="52"/>
      <c r="E187" s="52"/>
      <c r="F187" s="130"/>
    </row>
    <row r="188" spans="1:6" x14ac:dyDescent="0.3">
      <c r="A188" s="128"/>
      <c r="B188" s="134"/>
      <c r="C188" s="52"/>
      <c r="D188" s="52"/>
      <c r="E188" s="52"/>
      <c r="F188" s="130"/>
    </row>
    <row r="189" spans="1:6" x14ac:dyDescent="0.3">
      <c r="A189" s="128"/>
      <c r="B189" s="134"/>
      <c r="C189" s="52"/>
      <c r="D189" s="52"/>
      <c r="E189" s="52"/>
      <c r="F189" s="130"/>
    </row>
    <row r="190" spans="1:6" x14ac:dyDescent="0.3">
      <c r="A190" s="128"/>
      <c r="B190" s="132"/>
      <c r="C190" s="52"/>
      <c r="D190" s="52"/>
      <c r="E190" s="53"/>
      <c r="F190" s="53"/>
    </row>
    <row r="191" spans="1:6" x14ac:dyDescent="0.3">
      <c r="A191" s="128"/>
      <c r="B191" s="129"/>
      <c r="C191" s="52"/>
      <c r="D191" s="52"/>
      <c r="E191" s="52"/>
      <c r="F191" s="130"/>
    </row>
    <row r="192" spans="1:6" x14ac:dyDescent="0.3">
      <c r="A192" s="128"/>
      <c r="B192" s="129"/>
      <c r="C192" s="52"/>
      <c r="D192" s="52"/>
      <c r="E192" s="52"/>
      <c r="F192" s="130"/>
    </row>
    <row r="193" spans="1:6" x14ac:dyDescent="0.3">
      <c r="A193" s="128"/>
      <c r="B193" s="129"/>
      <c r="C193" s="52"/>
      <c r="D193" s="52"/>
      <c r="E193" s="52"/>
      <c r="F193" s="130"/>
    </row>
    <row r="194" spans="1:6" x14ac:dyDescent="0.3">
      <c r="A194" s="128"/>
      <c r="B194" s="129"/>
      <c r="C194" s="52"/>
      <c r="D194" s="52"/>
      <c r="E194" s="52"/>
      <c r="F194" s="185"/>
    </row>
    <row r="195" spans="1:6" x14ac:dyDescent="0.3">
      <c r="A195" s="128"/>
      <c r="B195" s="134"/>
      <c r="C195" s="52"/>
      <c r="D195" s="52"/>
      <c r="E195" s="52"/>
      <c r="F195" s="130"/>
    </row>
    <row r="196" spans="1:6" x14ac:dyDescent="0.3">
      <c r="A196" s="128"/>
      <c r="B196" s="129"/>
      <c r="C196" s="52"/>
      <c r="D196" s="52"/>
      <c r="E196" s="52"/>
      <c r="F196" s="130"/>
    </row>
    <row r="197" spans="1:6" x14ac:dyDescent="0.3">
      <c r="A197" s="128"/>
      <c r="B197" s="129"/>
      <c r="C197" s="52"/>
      <c r="D197" s="52"/>
      <c r="E197" s="52"/>
      <c r="F197" s="130"/>
    </row>
    <row r="198" spans="1:6" x14ac:dyDescent="0.3">
      <c r="A198" s="128"/>
      <c r="B198" s="134"/>
      <c r="C198" s="52"/>
      <c r="D198" s="52"/>
      <c r="E198" s="52"/>
      <c r="F198" s="130"/>
    </row>
    <row r="199" spans="1:6" x14ac:dyDescent="0.3">
      <c r="A199" s="128"/>
      <c r="B199" s="129"/>
      <c r="C199" s="52"/>
      <c r="D199" s="52"/>
      <c r="E199" s="52"/>
      <c r="F199" s="130"/>
    </row>
    <row r="200" spans="1:6" x14ac:dyDescent="0.3">
      <c r="A200" s="128"/>
      <c r="B200" s="129"/>
      <c r="C200" s="52"/>
      <c r="D200" s="52"/>
      <c r="E200" s="52"/>
      <c r="F200" s="130"/>
    </row>
    <row r="201" spans="1:6" x14ac:dyDescent="0.3">
      <c r="A201" s="128"/>
      <c r="B201" s="134"/>
      <c r="C201" s="52"/>
      <c r="D201" s="52"/>
      <c r="E201" s="52"/>
      <c r="F201" s="185"/>
    </row>
    <row r="202" spans="1:6" x14ac:dyDescent="0.3">
      <c r="A202" s="128"/>
      <c r="B202" s="134"/>
      <c r="C202" s="52"/>
      <c r="D202" s="52"/>
      <c r="E202" s="52"/>
      <c r="F202" s="130"/>
    </row>
    <row r="203" spans="1:6" x14ac:dyDescent="0.3">
      <c r="A203" s="128"/>
      <c r="B203" s="134"/>
      <c r="C203" s="52"/>
      <c r="D203" s="52"/>
      <c r="E203" s="52"/>
      <c r="F203" s="130"/>
    </row>
    <row r="204" spans="1:6" x14ac:dyDescent="0.3">
      <c r="A204" s="128"/>
      <c r="B204" s="132"/>
      <c r="C204" s="52"/>
      <c r="D204" s="52"/>
      <c r="E204" s="52"/>
      <c r="F204" s="130"/>
    </row>
    <row r="205" spans="1:6" x14ac:dyDescent="0.3">
      <c r="A205" s="128"/>
      <c r="B205" s="129"/>
      <c r="C205" s="52"/>
      <c r="D205" s="52"/>
      <c r="E205" s="52"/>
      <c r="F205" s="130"/>
    </row>
    <row r="206" spans="1:6" x14ac:dyDescent="0.3">
      <c r="A206" s="128"/>
      <c r="B206" s="129"/>
      <c r="C206" s="52"/>
      <c r="D206" s="52"/>
      <c r="E206" s="52"/>
      <c r="F206" s="130"/>
    </row>
    <row r="207" spans="1:6" x14ac:dyDescent="0.3">
      <c r="A207" s="128"/>
      <c r="B207" s="134"/>
      <c r="C207" s="52"/>
      <c r="D207" s="52"/>
      <c r="E207" s="52"/>
      <c r="F207" s="130"/>
    </row>
    <row r="208" spans="1:6" x14ac:dyDescent="0.3">
      <c r="A208" s="128"/>
      <c r="B208" s="132"/>
      <c r="C208" s="52"/>
      <c r="D208" s="52"/>
      <c r="E208" s="52"/>
      <c r="F208" s="130"/>
    </row>
    <row r="209" spans="1:6" x14ac:dyDescent="0.3">
      <c r="A209" s="128"/>
      <c r="B209" s="134"/>
      <c r="C209" s="52"/>
      <c r="D209" s="52"/>
      <c r="E209" s="52"/>
      <c r="F209" s="130"/>
    </row>
    <row r="210" spans="1:6" x14ac:dyDescent="0.3">
      <c r="A210" s="128"/>
      <c r="B210" s="134"/>
      <c r="C210" s="52"/>
      <c r="D210" s="52"/>
      <c r="E210" s="52"/>
      <c r="F210" s="130"/>
    </row>
    <row r="211" spans="1:6" x14ac:dyDescent="0.3">
      <c r="A211" s="128"/>
      <c r="B211" s="134"/>
      <c r="C211" s="52"/>
      <c r="D211" s="52"/>
      <c r="E211" s="52"/>
      <c r="F211" s="130"/>
    </row>
    <row r="212" spans="1:6" x14ac:dyDescent="0.3">
      <c r="A212" s="128"/>
      <c r="B212" s="134"/>
      <c r="C212" s="52"/>
      <c r="D212" s="52"/>
      <c r="E212" s="52"/>
      <c r="F212" s="130"/>
    </row>
    <row r="213" spans="1:6" x14ac:dyDescent="0.3">
      <c r="A213" s="128"/>
      <c r="B213" s="129"/>
      <c r="C213" s="52"/>
      <c r="D213" s="52"/>
      <c r="E213" s="52"/>
      <c r="F213" s="130"/>
    </row>
    <row r="214" spans="1:6" x14ac:dyDescent="0.3">
      <c r="A214" s="128"/>
      <c r="B214" s="129"/>
      <c r="C214" s="52"/>
      <c r="D214" s="52"/>
      <c r="E214" s="52"/>
      <c r="F214" s="130"/>
    </row>
    <row r="215" spans="1:6" x14ac:dyDescent="0.3">
      <c r="A215" s="128"/>
      <c r="B215" s="129"/>
      <c r="C215" s="52"/>
      <c r="D215" s="52"/>
      <c r="E215" s="53"/>
      <c r="F215" s="53"/>
    </row>
    <row r="216" spans="1:6" x14ac:dyDescent="0.3">
      <c r="A216" s="128"/>
      <c r="B216" s="134"/>
      <c r="C216" s="52"/>
      <c r="D216" s="52"/>
      <c r="E216" s="52"/>
      <c r="F216" s="130"/>
    </row>
    <row r="217" spans="1:6" x14ac:dyDescent="0.3">
      <c r="A217" s="128"/>
      <c r="B217" s="134"/>
      <c r="C217" s="52"/>
      <c r="D217" s="52"/>
      <c r="E217" s="52"/>
      <c r="F217" s="130"/>
    </row>
    <row r="218" spans="1:6" x14ac:dyDescent="0.3">
      <c r="A218" s="128"/>
      <c r="B218" s="134"/>
      <c r="C218" s="52"/>
      <c r="D218" s="52"/>
      <c r="E218" s="52"/>
      <c r="F218" s="130"/>
    </row>
    <row r="219" spans="1:6" x14ac:dyDescent="0.3">
      <c r="A219" s="128"/>
      <c r="B219" s="134"/>
      <c r="C219" s="52"/>
      <c r="D219" s="52"/>
      <c r="E219" s="52"/>
      <c r="F219" s="130"/>
    </row>
    <row r="220" spans="1:6" x14ac:dyDescent="0.3">
      <c r="A220" s="128"/>
      <c r="B220" s="134"/>
      <c r="C220" s="52"/>
      <c r="D220" s="52"/>
      <c r="E220" s="52"/>
      <c r="F220" s="130"/>
    </row>
    <row r="221" spans="1:6" x14ac:dyDescent="0.3">
      <c r="A221" s="128"/>
      <c r="B221" s="134"/>
      <c r="C221" s="52"/>
      <c r="D221" s="52"/>
      <c r="E221" s="52"/>
      <c r="F221" s="130"/>
    </row>
    <row r="222" spans="1:6" x14ac:dyDescent="0.3">
      <c r="A222" s="128"/>
      <c r="B222" s="134"/>
      <c r="C222" s="52"/>
      <c r="D222" s="52"/>
      <c r="E222" s="52"/>
      <c r="F222" s="130"/>
    </row>
    <row r="223" spans="1:6" x14ac:dyDescent="0.3">
      <c r="A223" s="128"/>
      <c r="B223" s="134"/>
      <c r="C223" s="52"/>
      <c r="D223" s="52"/>
      <c r="E223" s="52"/>
      <c r="F223" s="130"/>
    </row>
    <row r="224" spans="1:6" x14ac:dyDescent="0.3">
      <c r="A224" s="128"/>
      <c r="B224" s="134"/>
      <c r="C224" s="52"/>
      <c r="D224" s="52"/>
      <c r="E224" s="52"/>
      <c r="F224" s="130"/>
    </row>
    <row r="225" spans="1:6" x14ac:dyDescent="0.3">
      <c r="A225" s="128"/>
      <c r="B225" s="134"/>
      <c r="C225" s="52"/>
      <c r="D225" s="52"/>
      <c r="E225" s="52"/>
      <c r="F225" s="130"/>
    </row>
    <row r="226" spans="1:6" x14ac:dyDescent="0.3">
      <c r="A226" s="128"/>
      <c r="B226" s="134"/>
      <c r="C226" s="52"/>
      <c r="D226" s="52"/>
      <c r="E226" s="52"/>
      <c r="F226" s="130"/>
    </row>
    <row r="227" spans="1:6" x14ac:dyDescent="0.3">
      <c r="A227" s="128"/>
      <c r="B227" s="132"/>
      <c r="C227" s="52"/>
      <c r="D227" s="52"/>
      <c r="E227" s="52"/>
      <c r="F227" s="130"/>
    </row>
    <row r="228" spans="1:6" x14ac:dyDescent="0.3">
      <c r="A228" s="128"/>
      <c r="B228" s="129"/>
      <c r="C228" s="52"/>
      <c r="D228" s="52"/>
      <c r="E228" s="52"/>
      <c r="F228" s="130"/>
    </row>
    <row r="229" spans="1:6" x14ac:dyDescent="0.3">
      <c r="A229" s="128"/>
      <c r="B229" s="129"/>
      <c r="C229" s="52"/>
      <c r="D229" s="52"/>
      <c r="E229" s="52"/>
      <c r="F229" s="130"/>
    </row>
    <row r="230" spans="1:6" x14ac:dyDescent="0.3">
      <c r="A230" s="128"/>
      <c r="B230" s="129"/>
      <c r="C230" s="52"/>
      <c r="D230" s="52"/>
      <c r="E230" s="52"/>
      <c r="F230" s="130"/>
    </row>
    <row r="231" spans="1:6" x14ac:dyDescent="0.3">
      <c r="A231" s="128"/>
      <c r="B231" s="129"/>
      <c r="C231" s="52"/>
      <c r="D231" s="52"/>
      <c r="E231" s="52"/>
      <c r="F231" s="130"/>
    </row>
    <row r="232" spans="1:6" x14ac:dyDescent="0.3">
      <c r="A232" s="128"/>
      <c r="B232" s="129"/>
      <c r="C232" s="52"/>
      <c r="D232" s="52"/>
      <c r="E232" s="52"/>
      <c r="F232" s="130"/>
    </row>
    <row r="233" spans="1:6" x14ac:dyDescent="0.3">
      <c r="A233" s="128"/>
      <c r="B233" s="132"/>
      <c r="C233" s="52"/>
      <c r="D233" s="52"/>
      <c r="E233" s="53"/>
      <c r="F233" s="53"/>
    </row>
    <row r="234" spans="1:6" x14ac:dyDescent="0.3">
      <c r="A234" s="128"/>
      <c r="B234" s="132"/>
      <c r="C234" s="52"/>
      <c r="D234" s="52"/>
      <c r="E234" s="53"/>
      <c r="F234" s="53"/>
    </row>
    <row r="235" spans="1:6" x14ac:dyDescent="0.3">
      <c r="A235" s="128"/>
      <c r="B235" s="129"/>
      <c r="C235" s="52"/>
      <c r="D235" s="52"/>
      <c r="E235" s="52"/>
      <c r="F235" s="130"/>
    </row>
    <row r="236" spans="1:6" x14ac:dyDescent="0.3">
      <c r="A236" s="128"/>
      <c r="B236" s="132"/>
      <c r="C236" s="52"/>
      <c r="D236" s="52"/>
      <c r="E236" s="53"/>
      <c r="F236" s="53"/>
    </row>
    <row r="237" spans="1:6" x14ac:dyDescent="0.3">
      <c r="A237" s="128"/>
      <c r="B237" s="129"/>
      <c r="C237" s="52"/>
      <c r="D237" s="52"/>
      <c r="E237" s="52"/>
      <c r="F237" s="130"/>
    </row>
    <row r="238" spans="1:6" x14ac:dyDescent="0.3">
      <c r="A238" s="128"/>
      <c r="B238" s="129"/>
      <c r="C238" s="52"/>
      <c r="D238" s="52"/>
      <c r="E238" s="52"/>
      <c r="F238" s="130"/>
    </row>
    <row r="239" spans="1:6" x14ac:dyDescent="0.3">
      <c r="A239" s="128"/>
      <c r="B239" s="129"/>
      <c r="C239" s="52"/>
      <c r="D239" s="52"/>
      <c r="E239" s="52"/>
      <c r="F239" s="130"/>
    </row>
    <row r="240" spans="1:6" x14ac:dyDescent="0.3">
      <c r="A240" s="128"/>
      <c r="B240" s="129"/>
      <c r="C240" s="52"/>
      <c r="D240" s="52"/>
      <c r="E240" s="52"/>
      <c r="F240" s="130"/>
    </row>
    <row r="241" spans="1:6" x14ac:dyDescent="0.3">
      <c r="A241" s="128"/>
      <c r="B241" s="129"/>
      <c r="C241" s="52"/>
      <c r="D241" s="52"/>
      <c r="E241" s="52"/>
      <c r="F241" s="130"/>
    </row>
    <row r="242" spans="1:6" x14ac:dyDescent="0.3">
      <c r="A242" s="128"/>
      <c r="B242" s="134"/>
      <c r="C242" s="52"/>
      <c r="D242" s="52"/>
      <c r="E242" s="52"/>
      <c r="F242" s="130"/>
    </row>
    <row r="243" spans="1:6" x14ac:dyDescent="0.3">
      <c r="A243" s="128"/>
      <c r="B243" s="134"/>
      <c r="C243" s="52"/>
      <c r="D243" s="52"/>
      <c r="E243" s="52"/>
      <c r="F243" s="130"/>
    </row>
    <row r="244" spans="1:6" x14ac:dyDescent="0.3">
      <c r="A244" s="128"/>
      <c r="B244" s="134"/>
      <c r="C244" s="52"/>
      <c r="D244" s="52"/>
      <c r="E244" s="52"/>
      <c r="F244" s="130"/>
    </row>
    <row r="245" spans="1:6" x14ac:dyDescent="0.3">
      <c r="A245" s="128"/>
      <c r="B245" s="130"/>
      <c r="C245" s="52"/>
      <c r="D245" s="52"/>
      <c r="E245" s="53"/>
      <c r="F245" s="133"/>
    </row>
    <row r="246" spans="1:6" x14ac:dyDescent="0.3">
      <c r="A246" s="128"/>
      <c r="B246" s="134"/>
      <c r="C246" s="52"/>
      <c r="D246" s="52"/>
      <c r="E246" s="53"/>
      <c r="F246" s="133"/>
    </row>
    <row r="247" spans="1:6" x14ac:dyDescent="0.3">
      <c r="A247" s="128"/>
      <c r="B247" s="134"/>
      <c r="C247" s="52"/>
      <c r="D247" s="52"/>
      <c r="E247" s="53"/>
      <c r="F247" s="133"/>
    </row>
    <row r="248" spans="1:6" x14ac:dyDescent="0.3">
      <c r="A248" s="128"/>
      <c r="B248" s="134"/>
      <c r="C248" s="52"/>
      <c r="D248" s="52"/>
      <c r="E248" s="183"/>
      <c r="F248" s="130"/>
    </row>
    <row r="249" spans="1:6" x14ac:dyDescent="0.3">
      <c r="A249" s="128"/>
      <c r="B249" s="134"/>
      <c r="C249" s="52"/>
      <c r="D249" s="52"/>
      <c r="E249" s="53"/>
      <c r="F249" s="133"/>
    </row>
    <row r="250" spans="1:6" x14ac:dyDescent="0.3">
      <c r="A250" s="128"/>
      <c r="B250" s="134"/>
      <c r="C250" s="52"/>
      <c r="D250" s="52"/>
      <c r="E250" s="52"/>
      <c r="F250" s="130"/>
    </row>
    <row r="251" spans="1:6" x14ac:dyDescent="0.3">
      <c r="A251" s="128"/>
      <c r="B251" s="134"/>
      <c r="C251" s="52"/>
      <c r="D251" s="52"/>
      <c r="E251" s="52"/>
      <c r="F251" s="130"/>
    </row>
    <row r="252" spans="1:6" x14ac:dyDescent="0.3">
      <c r="A252" s="128"/>
      <c r="B252" s="134"/>
      <c r="C252" s="52"/>
      <c r="D252" s="52"/>
      <c r="E252" s="52"/>
      <c r="F252" s="130"/>
    </row>
    <row r="253" spans="1:6" x14ac:dyDescent="0.3">
      <c r="A253" s="128"/>
      <c r="B253" s="130"/>
      <c r="C253" s="52"/>
      <c r="D253" s="52"/>
      <c r="E253" s="52"/>
      <c r="F253" s="130"/>
    </row>
    <row r="254" spans="1:6" x14ac:dyDescent="0.3">
      <c r="A254" s="128"/>
      <c r="B254" s="130"/>
      <c r="C254" s="52"/>
      <c r="D254" s="52"/>
      <c r="E254" s="53"/>
      <c r="F254" s="133"/>
    </row>
    <row r="255" spans="1:6" x14ac:dyDescent="0.3">
      <c r="A255" s="128"/>
      <c r="B255" s="134"/>
      <c r="C255" s="52"/>
      <c r="D255" s="52"/>
      <c r="E255" s="52"/>
      <c r="F255" s="130"/>
    </row>
    <row r="256" spans="1:6" x14ac:dyDescent="0.3">
      <c r="A256" s="128"/>
      <c r="B256" s="130"/>
      <c r="C256" s="52"/>
      <c r="D256" s="52"/>
      <c r="E256" s="53"/>
      <c r="F256" s="133"/>
    </row>
    <row r="257" spans="1:6" x14ac:dyDescent="0.3">
      <c r="A257" s="128"/>
      <c r="B257" s="130"/>
      <c r="C257" s="52"/>
      <c r="D257" s="52"/>
      <c r="E257" s="52"/>
      <c r="F257" s="130"/>
    </row>
    <row r="258" spans="1:6" x14ac:dyDescent="0.3">
      <c r="A258" s="128"/>
      <c r="B258" s="130"/>
      <c r="C258" s="52"/>
      <c r="D258" s="52"/>
      <c r="E258" s="53"/>
      <c r="F258" s="133"/>
    </row>
    <row r="259" spans="1:6" x14ac:dyDescent="0.3">
      <c r="A259" s="128"/>
      <c r="B259" s="130"/>
      <c r="C259" s="52"/>
      <c r="D259" s="52"/>
      <c r="E259" s="52"/>
      <c r="F259" s="130"/>
    </row>
    <row r="260" spans="1:6" x14ac:dyDescent="0.3">
      <c r="A260" s="128"/>
      <c r="B260" s="130"/>
      <c r="C260" s="52"/>
      <c r="D260" s="52"/>
      <c r="E260" s="53"/>
      <c r="F260" s="133"/>
    </row>
    <row r="261" spans="1:6" x14ac:dyDescent="0.3">
      <c r="A261" s="128"/>
      <c r="B261" s="130"/>
      <c r="C261" s="52"/>
      <c r="D261" s="52"/>
      <c r="E261" s="52"/>
      <c r="F261" s="130"/>
    </row>
    <row r="262" spans="1:6" x14ac:dyDescent="0.3">
      <c r="A262" s="128"/>
      <c r="B262" s="130"/>
      <c r="C262" s="52"/>
      <c r="D262" s="52"/>
      <c r="E262" s="53"/>
      <c r="F262" s="53"/>
    </row>
    <row r="263" spans="1:6" x14ac:dyDescent="0.3">
      <c r="A263" s="128"/>
      <c r="B263" s="130"/>
      <c r="C263" s="52"/>
      <c r="D263" s="52"/>
      <c r="E263" s="53"/>
      <c r="F263" s="133"/>
    </row>
    <row r="264" spans="1:6" x14ac:dyDescent="0.3">
      <c r="A264" s="128"/>
      <c r="B264" s="134"/>
      <c r="C264" s="52"/>
      <c r="D264" s="52"/>
      <c r="E264" s="52"/>
      <c r="F264" s="130"/>
    </row>
    <row r="265" spans="1:6" x14ac:dyDescent="0.3">
      <c r="A265" s="128"/>
      <c r="B265" s="134"/>
      <c r="C265" s="52"/>
      <c r="D265" s="52"/>
      <c r="E265" s="52"/>
      <c r="F265" s="130"/>
    </row>
    <row r="266" spans="1:6" x14ac:dyDescent="0.3">
      <c r="A266" s="128"/>
      <c r="B266" s="134"/>
      <c r="C266" s="52"/>
      <c r="D266" s="52"/>
      <c r="E266" s="52"/>
      <c r="F266" s="130"/>
    </row>
    <row r="267" spans="1:6" x14ac:dyDescent="0.3">
      <c r="A267" s="128"/>
      <c r="B267" s="134"/>
      <c r="C267" s="52"/>
      <c r="D267" s="52"/>
      <c r="E267" s="52"/>
      <c r="F267" s="130"/>
    </row>
    <row r="268" spans="1:6" x14ac:dyDescent="0.3">
      <c r="A268" s="128"/>
      <c r="B268" s="134"/>
      <c r="C268" s="52"/>
      <c r="D268" s="52"/>
      <c r="E268" s="52"/>
      <c r="F268" s="130"/>
    </row>
    <row r="269" spans="1:6" x14ac:dyDescent="0.3">
      <c r="A269" s="128"/>
      <c r="B269" s="134"/>
      <c r="C269" s="52"/>
      <c r="D269" s="52"/>
      <c r="E269" s="52"/>
      <c r="F269" s="130"/>
    </row>
    <row r="270" spans="1:6" x14ac:dyDescent="0.3">
      <c r="A270" s="128"/>
      <c r="B270" s="134"/>
      <c r="C270" s="52"/>
      <c r="D270" s="52"/>
      <c r="E270" s="52"/>
      <c r="F270" s="130"/>
    </row>
    <row r="271" spans="1:6" x14ac:dyDescent="0.3">
      <c r="A271" s="128"/>
      <c r="B271" s="134"/>
      <c r="C271" s="52"/>
      <c r="D271" s="52"/>
      <c r="E271" s="52"/>
      <c r="F271" s="130"/>
    </row>
    <row r="272" spans="1:6" x14ac:dyDescent="0.3">
      <c r="A272" s="128"/>
      <c r="B272" s="134"/>
      <c r="C272" s="52"/>
      <c r="D272" s="52"/>
      <c r="E272" s="52"/>
      <c r="F272" s="130"/>
    </row>
    <row r="273" spans="1:6" x14ac:dyDescent="0.3">
      <c r="A273" s="128"/>
      <c r="B273" s="134"/>
      <c r="C273" s="52"/>
      <c r="D273" s="52"/>
      <c r="E273" s="52"/>
      <c r="F273" s="130"/>
    </row>
    <row r="274" spans="1:6" x14ac:dyDescent="0.3">
      <c r="A274" s="128"/>
      <c r="B274" s="134"/>
      <c r="C274" s="52"/>
      <c r="D274" s="52"/>
      <c r="E274" s="52"/>
      <c r="F274" s="130"/>
    </row>
    <row r="275" spans="1:6" x14ac:dyDescent="0.3">
      <c r="A275" s="128"/>
      <c r="B275" s="134"/>
      <c r="C275" s="52"/>
      <c r="D275" s="52"/>
      <c r="E275" s="52"/>
      <c r="F275" s="130"/>
    </row>
    <row r="276" spans="1:6" x14ac:dyDescent="0.3">
      <c r="A276" s="128"/>
      <c r="B276" s="134"/>
      <c r="C276" s="52"/>
      <c r="D276" s="52"/>
      <c r="E276" s="52"/>
      <c r="F276" s="130"/>
    </row>
    <row r="277" spans="1:6" x14ac:dyDescent="0.3">
      <c r="A277" s="128"/>
      <c r="B277" s="134"/>
      <c r="C277" s="52"/>
      <c r="D277" s="52"/>
      <c r="E277" s="52"/>
      <c r="F277" s="130"/>
    </row>
    <row r="278" spans="1:6" x14ac:dyDescent="0.3">
      <c r="A278" s="128"/>
      <c r="B278" s="134"/>
      <c r="C278" s="52"/>
      <c r="D278" s="52"/>
      <c r="E278" s="52"/>
      <c r="F278" s="130"/>
    </row>
    <row r="279" spans="1:6" x14ac:dyDescent="0.3">
      <c r="A279" s="128"/>
      <c r="B279" s="134"/>
      <c r="C279" s="52"/>
      <c r="D279" s="52"/>
      <c r="E279" s="52"/>
      <c r="F279" s="130"/>
    </row>
    <row r="280" spans="1:6" x14ac:dyDescent="0.3">
      <c r="A280" s="128"/>
      <c r="B280" s="134"/>
      <c r="C280" s="52"/>
      <c r="D280" s="52"/>
      <c r="E280" s="52"/>
      <c r="F280" s="130"/>
    </row>
    <row r="281" spans="1:6" x14ac:dyDescent="0.3">
      <c r="A281" s="128"/>
      <c r="B281" s="134"/>
      <c r="C281" s="52"/>
      <c r="D281" s="52"/>
      <c r="E281" s="52"/>
      <c r="F281" s="130"/>
    </row>
    <row r="282" spans="1:6" x14ac:dyDescent="0.3">
      <c r="A282" s="128"/>
      <c r="B282" s="134"/>
      <c r="C282" s="52"/>
      <c r="D282" s="52"/>
      <c r="E282" s="52"/>
      <c r="F282" s="130"/>
    </row>
    <row r="283" spans="1:6" x14ac:dyDescent="0.3">
      <c r="A283" s="128"/>
      <c r="B283" s="134"/>
      <c r="C283" s="52"/>
      <c r="D283" s="52"/>
      <c r="E283" s="52"/>
      <c r="F283" s="130"/>
    </row>
    <row r="284" spans="1:6" x14ac:dyDescent="0.3">
      <c r="A284" s="128"/>
      <c r="B284" s="134"/>
      <c r="C284" s="52"/>
      <c r="D284" s="52"/>
      <c r="E284" s="52"/>
      <c r="F284" s="130"/>
    </row>
    <row r="285" spans="1:6" x14ac:dyDescent="0.3">
      <c r="A285" s="128"/>
      <c r="B285" s="134"/>
      <c r="C285" s="52"/>
      <c r="D285" s="52"/>
      <c r="E285" s="52"/>
      <c r="F285" s="130"/>
    </row>
    <row r="286" spans="1:6" x14ac:dyDescent="0.3">
      <c r="A286" s="128"/>
      <c r="B286" s="134"/>
      <c r="C286" s="52"/>
      <c r="D286" s="52"/>
      <c r="E286" s="52"/>
      <c r="F286" s="130"/>
    </row>
    <row r="287" spans="1:6" x14ac:dyDescent="0.3">
      <c r="A287" s="128"/>
      <c r="B287" s="134"/>
      <c r="C287" s="52"/>
      <c r="D287" s="52"/>
      <c r="E287" s="52"/>
      <c r="F287" s="130"/>
    </row>
    <row r="288" spans="1:6" x14ac:dyDescent="0.3">
      <c r="A288" s="128"/>
      <c r="B288" s="134"/>
      <c r="C288" s="52"/>
      <c r="D288" s="52"/>
      <c r="E288" s="52"/>
      <c r="F288" s="130"/>
    </row>
    <row r="289" spans="1:6" x14ac:dyDescent="0.3">
      <c r="A289" s="128"/>
      <c r="B289" s="134"/>
      <c r="C289" s="52"/>
      <c r="D289" s="52"/>
      <c r="E289" s="52"/>
      <c r="F289" s="130"/>
    </row>
    <row r="290" spans="1:6" x14ac:dyDescent="0.3">
      <c r="A290" s="128"/>
      <c r="B290" s="134"/>
      <c r="C290" s="52"/>
      <c r="D290" s="52"/>
      <c r="E290" s="52"/>
      <c r="F290" s="130"/>
    </row>
    <row r="291" spans="1:6" x14ac:dyDescent="0.3">
      <c r="A291" s="128"/>
      <c r="B291" s="134"/>
      <c r="C291" s="52"/>
      <c r="D291" s="52"/>
      <c r="E291" s="52"/>
      <c r="F291" s="130"/>
    </row>
    <row r="292" spans="1:6" x14ac:dyDescent="0.3">
      <c r="A292" s="128"/>
      <c r="B292" s="134"/>
      <c r="C292" s="52"/>
      <c r="D292" s="52"/>
      <c r="E292" s="52"/>
      <c r="F292" s="130"/>
    </row>
    <row r="293" spans="1:6" x14ac:dyDescent="0.3">
      <c r="A293" s="128"/>
      <c r="B293" s="134"/>
      <c r="C293" s="52"/>
      <c r="D293" s="52"/>
      <c r="E293" s="52"/>
      <c r="F293" s="130"/>
    </row>
    <row r="294" spans="1:6" x14ac:dyDescent="0.3">
      <c r="A294" s="128"/>
      <c r="B294" s="134"/>
      <c r="C294" s="52"/>
      <c r="D294" s="52"/>
      <c r="E294" s="52"/>
      <c r="F294" s="130"/>
    </row>
    <row r="295" spans="1:6" x14ac:dyDescent="0.3">
      <c r="A295" s="128"/>
      <c r="B295" s="134"/>
      <c r="C295" s="52"/>
      <c r="D295" s="52"/>
      <c r="E295" s="52"/>
      <c r="F295" s="130"/>
    </row>
    <row r="296" spans="1:6" x14ac:dyDescent="0.3">
      <c r="A296" s="128"/>
      <c r="B296" s="134"/>
      <c r="C296" s="52"/>
      <c r="D296" s="52"/>
      <c r="E296" s="52"/>
      <c r="F296" s="130"/>
    </row>
    <row r="297" spans="1:6" x14ac:dyDescent="0.3">
      <c r="A297" s="128"/>
      <c r="B297" s="134"/>
      <c r="C297" s="52"/>
      <c r="D297" s="52"/>
      <c r="E297" s="52"/>
      <c r="F297" s="130"/>
    </row>
    <row r="298" spans="1:6" x14ac:dyDescent="0.3">
      <c r="A298" s="128"/>
      <c r="B298" s="134"/>
      <c r="C298" s="52"/>
      <c r="D298" s="52"/>
      <c r="E298" s="52"/>
      <c r="F298" s="130"/>
    </row>
    <row r="299" spans="1:6" x14ac:dyDescent="0.3">
      <c r="A299" s="128"/>
      <c r="B299" s="130"/>
      <c r="C299" s="52"/>
      <c r="D299" s="52"/>
      <c r="E299" s="53"/>
      <c r="F299" s="53"/>
    </row>
    <row r="300" spans="1:6" x14ac:dyDescent="0.3">
      <c r="A300" s="128"/>
      <c r="B300" s="130"/>
      <c r="C300" s="52"/>
      <c r="D300" s="52"/>
      <c r="E300" s="53"/>
      <c r="F300" s="53"/>
    </row>
    <row r="301" spans="1:6" x14ac:dyDescent="0.3">
      <c r="A301" s="128"/>
      <c r="B301" s="130"/>
      <c r="C301" s="52"/>
      <c r="D301" s="52"/>
      <c r="E301" s="52"/>
      <c r="F301" s="130"/>
    </row>
    <row r="302" spans="1:6" x14ac:dyDescent="0.3">
      <c r="A302" s="128"/>
      <c r="B302" s="130"/>
      <c r="C302" s="52"/>
      <c r="D302" s="52"/>
      <c r="E302" s="52"/>
      <c r="F302" s="130"/>
    </row>
    <row r="303" spans="1:6" x14ac:dyDescent="0.3">
      <c r="A303" s="128"/>
      <c r="B303" s="130"/>
      <c r="C303" s="52"/>
      <c r="D303" s="52"/>
      <c r="E303" s="52"/>
      <c r="F303" s="130"/>
    </row>
    <row r="304" spans="1:6" x14ac:dyDescent="0.3">
      <c r="A304" s="128"/>
      <c r="B304" s="130"/>
      <c r="C304" s="52"/>
      <c r="D304" s="52"/>
      <c r="E304" s="53"/>
      <c r="F304" s="53"/>
    </row>
    <row r="305" spans="1:6" x14ac:dyDescent="0.3">
      <c r="A305" s="128"/>
      <c r="B305" s="130"/>
      <c r="C305" s="52"/>
      <c r="D305" s="52"/>
      <c r="E305" s="52"/>
      <c r="F305" s="186"/>
    </row>
    <row r="306" spans="1:6" x14ac:dyDescent="0.3">
      <c r="A306" s="128"/>
      <c r="B306" s="130"/>
      <c r="C306" s="52"/>
      <c r="D306" s="52"/>
      <c r="E306" s="52"/>
      <c r="F306" s="130"/>
    </row>
    <row r="307" spans="1:6" x14ac:dyDescent="0.3">
      <c r="A307" s="128"/>
      <c r="B307" s="130"/>
      <c r="C307" s="52"/>
      <c r="D307" s="52"/>
      <c r="E307" s="52"/>
      <c r="F307" s="130"/>
    </row>
    <row r="308" spans="1:6" x14ac:dyDescent="0.3">
      <c r="A308" s="128"/>
      <c r="B308" s="134"/>
      <c r="C308" s="52"/>
      <c r="D308" s="52"/>
      <c r="E308" s="52"/>
      <c r="F308" s="130"/>
    </row>
    <row r="309" spans="1:6" x14ac:dyDescent="0.3">
      <c r="A309" s="128"/>
      <c r="B309" s="130"/>
      <c r="C309" s="52"/>
      <c r="D309" s="52"/>
      <c r="E309" s="53"/>
      <c r="F309" s="53"/>
    </row>
    <row r="310" spans="1:6" x14ac:dyDescent="0.3">
      <c r="A310" s="128"/>
      <c r="B310" s="134"/>
      <c r="C310" s="52"/>
      <c r="D310" s="52"/>
      <c r="E310" s="52"/>
      <c r="F310" s="130"/>
    </row>
    <row r="311" spans="1:6" x14ac:dyDescent="0.3">
      <c r="A311" s="128"/>
      <c r="B311" s="130"/>
      <c r="C311" s="52"/>
      <c r="D311" s="52"/>
      <c r="E311" s="52"/>
      <c r="F311" s="130"/>
    </row>
    <row r="312" spans="1:6" x14ac:dyDescent="0.3">
      <c r="A312" s="128"/>
      <c r="B312" s="130"/>
      <c r="C312" s="52"/>
      <c r="D312" s="52"/>
      <c r="E312" s="53"/>
      <c r="F312" s="133"/>
    </row>
    <row r="313" spans="1:6" x14ac:dyDescent="0.3">
      <c r="A313" s="128"/>
      <c r="B313" s="130"/>
      <c r="C313" s="52"/>
      <c r="D313" s="52"/>
      <c r="E313" s="53"/>
      <c r="F313" s="53"/>
    </row>
    <row r="314" spans="1:6" x14ac:dyDescent="0.3">
      <c r="A314" s="128"/>
      <c r="B314" s="134"/>
      <c r="C314" s="52"/>
      <c r="D314" s="52"/>
      <c r="E314" s="52"/>
      <c r="F314" s="130"/>
    </row>
    <row r="315" spans="1:6" x14ac:dyDescent="0.3">
      <c r="A315" s="128"/>
      <c r="B315" s="134"/>
      <c r="C315" s="52"/>
      <c r="D315" s="52"/>
      <c r="E315" s="52"/>
      <c r="F315" s="130"/>
    </row>
    <row r="316" spans="1:6" x14ac:dyDescent="0.3">
      <c r="A316" s="128"/>
      <c r="B316" s="134"/>
      <c r="C316" s="52"/>
      <c r="D316" s="52"/>
      <c r="E316" s="52"/>
      <c r="F316" s="130"/>
    </row>
    <row r="317" spans="1:6" x14ac:dyDescent="0.3">
      <c r="A317" s="128"/>
      <c r="B317" s="134"/>
      <c r="C317" s="52"/>
      <c r="D317" s="52"/>
      <c r="E317" s="52"/>
      <c r="F317" s="130"/>
    </row>
    <row r="318" spans="1:6" x14ac:dyDescent="0.3">
      <c r="A318" s="128"/>
      <c r="B318" s="134"/>
      <c r="C318" s="52"/>
      <c r="D318" s="52"/>
      <c r="E318" s="52"/>
      <c r="F318" s="130"/>
    </row>
    <row r="319" spans="1:6" x14ac:dyDescent="0.3">
      <c r="A319" s="128"/>
      <c r="B319" s="134"/>
      <c r="C319" s="52"/>
      <c r="D319" s="52"/>
      <c r="E319" s="52"/>
      <c r="F319" s="184"/>
    </row>
    <row r="320" spans="1:6" x14ac:dyDescent="0.3">
      <c r="A320" s="128"/>
      <c r="B320" s="134"/>
      <c r="C320" s="52"/>
      <c r="D320" s="52"/>
      <c r="E320" s="52"/>
      <c r="F320" s="130"/>
    </row>
    <row r="321" spans="1:6" x14ac:dyDescent="0.3">
      <c r="A321" s="128"/>
      <c r="B321" s="134"/>
      <c r="C321" s="52"/>
      <c r="D321" s="52"/>
      <c r="E321" s="52"/>
      <c r="F321" s="130"/>
    </row>
    <row r="322" spans="1:6" x14ac:dyDescent="0.3">
      <c r="A322" s="128"/>
      <c r="B322" s="134"/>
      <c r="C322" s="52"/>
      <c r="D322" s="52"/>
      <c r="E322" s="52"/>
      <c r="F322" s="130"/>
    </row>
    <row r="323" spans="1:6" x14ac:dyDescent="0.3">
      <c r="A323" s="128"/>
      <c r="B323" s="134"/>
      <c r="C323" s="52"/>
      <c r="D323" s="52"/>
      <c r="E323" s="52"/>
      <c r="F323" s="130"/>
    </row>
    <row r="324" spans="1:6" x14ac:dyDescent="0.3">
      <c r="A324" s="128"/>
      <c r="B324" s="134"/>
      <c r="C324" s="52"/>
      <c r="D324" s="52"/>
      <c r="E324" s="52"/>
      <c r="F324" s="130"/>
    </row>
    <row r="325" spans="1:6" x14ac:dyDescent="0.3">
      <c r="A325" s="128"/>
      <c r="B325" s="134"/>
      <c r="C325" s="52"/>
      <c r="D325" s="52"/>
      <c r="E325" s="52"/>
      <c r="F325" s="130"/>
    </row>
    <row r="326" spans="1:6" x14ac:dyDescent="0.3">
      <c r="A326" s="128"/>
      <c r="B326" s="134"/>
      <c r="C326" s="52"/>
      <c r="D326" s="52"/>
      <c r="E326" s="183"/>
      <c r="F326" s="130"/>
    </row>
    <row r="327" spans="1:6" x14ac:dyDescent="0.3">
      <c r="A327" s="128"/>
      <c r="B327" s="134"/>
      <c r="C327" s="52"/>
      <c r="D327" s="52"/>
      <c r="E327" s="52"/>
      <c r="F327" s="130"/>
    </row>
    <row r="328" spans="1:6" x14ac:dyDescent="0.3">
      <c r="A328" s="128"/>
      <c r="B328" s="134"/>
      <c r="C328" s="52"/>
      <c r="D328" s="52"/>
      <c r="E328" s="52"/>
      <c r="F328" s="130"/>
    </row>
    <row r="329" spans="1:6" x14ac:dyDescent="0.3">
      <c r="A329" s="128"/>
      <c r="B329" s="134"/>
      <c r="C329" s="52"/>
      <c r="D329" s="52"/>
      <c r="E329" s="52"/>
      <c r="F329" s="130"/>
    </row>
    <row r="330" spans="1:6" x14ac:dyDescent="0.3">
      <c r="A330" s="128"/>
      <c r="B330" s="134"/>
      <c r="C330" s="52"/>
      <c r="D330" s="52"/>
      <c r="E330" s="52"/>
      <c r="F330" s="130"/>
    </row>
    <row r="331" spans="1:6" x14ac:dyDescent="0.3">
      <c r="A331" s="128"/>
      <c r="B331" s="134"/>
      <c r="C331" s="52"/>
      <c r="D331" s="52"/>
      <c r="E331" s="52"/>
      <c r="F331" s="130"/>
    </row>
    <row r="332" spans="1:6" x14ac:dyDescent="0.3">
      <c r="A332" s="128"/>
      <c r="B332" s="134"/>
      <c r="C332" s="52"/>
      <c r="D332" s="52"/>
      <c r="E332" s="52"/>
      <c r="F332" s="130"/>
    </row>
    <row r="333" spans="1:6" x14ac:dyDescent="0.3">
      <c r="A333" s="128"/>
      <c r="B333" s="134"/>
      <c r="C333" s="52"/>
      <c r="D333" s="52"/>
      <c r="E333" s="52"/>
      <c r="F333" s="130"/>
    </row>
    <row r="334" spans="1:6" x14ac:dyDescent="0.3">
      <c r="A334" s="128"/>
      <c r="B334" s="134"/>
      <c r="C334" s="52"/>
      <c r="D334" s="52"/>
      <c r="E334" s="52"/>
      <c r="F334" s="130"/>
    </row>
    <row r="335" spans="1:6" x14ac:dyDescent="0.3">
      <c r="A335" s="128"/>
      <c r="B335" s="134"/>
      <c r="C335" s="52"/>
      <c r="D335" s="52"/>
      <c r="E335" s="52"/>
      <c r="F335" s="130"/>
    </row>
    <row r="336" spans="1:6" x14ac:dyDescent="0.3">
      <c r="A336" s="128"/>
      <c r="B336" s="134"/>
      <c r="C336" s="52"/>
      <c r="D336" s="52"/>
      <c r="E336" s="52"/>
      <c r="F336" s="130"/>
    </row>
    <row r="337" spans="1:6" x14ac:dyDescent="0.3">
      <c r="A337" s="128"/>
      <c r="B337" s="134"/>
      <c r="C337" s="52"/>
      <c r="D337" s="52"/>
      <c r="E337" s="52"/>
      <c r="F337" s="130"/>
    </row>
    <row r="338" spans="1:6" x14ac:dyDescent="0.3">
      <c r="A338" s="128"/>
      <c r="B338" s="134"/>
      <c r="C338" s="52"/>
      <c r="D338" s="52"/>
      <c r="E338" s="52"/>
      <c r="F338" s="184"/>
    </row>
    <row r="339" spans="1:6" x14ac:dyDescent="0.3">
      <c r="A339" s="128"/>
      <c r="B339" s="134"/>
      <c r="C339" s="52"/>
      <c r="D339" s="52"/>
      <c r="E339" s="52"/>
      <c r="F339" s="130"/>
    </row>
    <row r="340" spans="1:6" x14ac:dyDescent="0.3">
      <c r="A340" s="128"/>
      <c r="B340" s="134"/>
      <c r="C340" s="52"/>
      <c r="D340" s="52"/>
      <c r="E340" s="52"/>
      <c r="F340" s="130"/>
    </row>
    <row r="341" spans="1:6" x14ac:dyDescent="0.3">
      <c r="A341" s="128"/>
      <c r="B341" s="134"/>
      <c r="C341" s="52"/>
      <c r="D341" s="52"/>
      <c r="E341" s="52"/>
      <c r="F341" s="130"/>
    </row>
    <row r="342" spans="1:6" x14ac:dyDescent="0.3">
      <c r="A342" s="128"/>
      <c r="B342" s="134"/>
      <c r="C342" s="52"/>
      <c r="D342" s="52"/>
      <c r="E342" s="52"/>
      <c r="F342" s="130"/>
    </row>
    <row r="343" spans="1:6" x14ac:dyDescent="0.3">
      <c r="A343" s="128"/>
      <c r="B343" s="134"/>
      <c r="C343" s="52"/>
      <c r="D343" s="52"/>
      <c r="E343" s="52"/>
      <c r="F343" s="130"/>
    </row>
    <row r="344" spans="1:6" x14ac:dyDescent="0.3">
      <c r="A344" s="128"/>
      <c r="B344" s="134"/>
      <c r="C344" s="52"/>
      <c r="D344" s="52"/>
      <c r="E344" s="52"/>
      <c r="F344" s="130"/>
    </row>
    <row r="345" spans="1:6" x14ac:dyDescent="0.3">
      <c r="A345" s="128"/>
      <c r="B345" s="134"/>
      <c r="C345" s="52"/>
      <c r="D345" s="52"/>
      <c r="E345" s="52"/>
      <c r="F345" s="130"/>
    </row>
    <row r="346" spans="1:6" x14ac:dyDescent="0.3">
      <c r="A346" s="128"/>
      <c r="B346" s="134"/>
      <c r="C346" s="52"/>
      <c r="D346" s="52"/>
      <c r="E346" s="52"/>
      <c r="F346" s="130"/>
    </row>
    <row r="347" spans="1:6" x14ac:dyDescent="0.3">
      <c r="A347" s="128"/>
      <c r="B347" s="134"/>
      <c r="C347" s="52"/>
      <c r="D347" s="52"/>
      <c r="E347" s="52"/>
      <c r="F347" s="184"/>
    </row>
    <row r="348" spans="1:6" x14ac:dyDescent="0.3">
      <c r="A348" s="128"/>
      <c r="B348" s="134"/>
      <c r="C348" s="52"/>
      <c r="D348" s="52"/>
      <c r="E348" s="52"/>
      <c r="F348" s="130"/>
    </row>
    <row r="349" spans="1:6" x14ac:dyDescent="0.3">
      <c r="A349" s="128"/>
      <c r="B349" s="134"/>
      <c r="C349" s="52"/>
      <c r="D349" s="52"/>
      <c r="E349" s="52"/>
      <c r="F349" s="130"/>
    </row>
    <row r="350" spans="1:6" x14ac:dyDescent="0.3">
      <c r="A350" s="128"/>
      <c r="B350" s="134"/>
      <c r="C350" s="52"/>
      <c r="D350" s="52"/>
      <c r="E350" s="52"/>
      <c r="F350" s="130"/>
    </row>
    <row r="351" spans="1:6" x14ac:dyDescent="0.3">
      <c r="A351" s="128"/>
      <c r="B351" s="134"/>
      <c r="C351" s="52"/>
      <c r="D351" s="52"/>
      <c r="E351" s="183"/>
      <c r="F351" s="130"/>
    </row>
    <row r="352" spans="1:6" x14ac:dyDescent="0.3">
      <c r="A352" s="128"/>
      <c r="B352" s="134"/>
      <c r="C352" s="52"/>
      <c r="D352" s="52"/>
      <c r="E352" s="183"/>
      <c r="F352" s="130"/>
    </row>
    <row r="353" spans="1:6" x14ac:dyDescent="0.3">
      <c r="A353" s="128"/>
      <c r="B353" s="134"/>
      <c r="C353" s="52"/>
      <c r="D353" s="52"/>
      <c r="E353" s="52"/>
      <c r="F353" s="130"/>
    </row>
    <row r="354" spans="1:6" x14ac:dyDescent="0.3">
      <c r="A354" s="128"/>
      <c r="B354" s="134"/>
      <c r="C354" s="52"/>
      <c r="D354" s="52"/>
      <c r="E354" s="52"/>
      <c r="F354" s="130"/>
    </row>
    <row r="355" spans="1:6" x14ac:dyDescent="0.3">
      <c r="A355" s="128"/>
      <c r="B355" s="134"/>
      <c r="C355" s="52"/>
      <c r="D355" s="52"/>
      <c r="E355" s="52"/>
      <c r="F355" s="130"/>
    </row>
    <row r="356" spans="1:6" x14ac:dyDescent="0.3">
      <c r="A356" s="128"/>
      <c r="B356" s="134"/>
      <c r="C356" s="52"/>
      <c r="D356" s="52"/>
      <c r="E356" s="52"/>
      <c r="F356" s="130"/>
    </row>
    <row r="357" spans="1:6" x14ac:dyDescent="0.3">
      <c r="A357" s="128"/>
      <c r="B357" s="134"/>
      <c r="C357" s="52"/>
      <c r="D357" s="52"/>
      <c r="E357" s="52"/>
      <c r="F357" s="130"/>
    </row>
    <row r="358" spans="1:6" x14ac:dyDescent="0.3">
      <c r="A358" s="128"/>
      <c r="B358" s="134"/>
      <c r="C358" s="52"/>
      <c r="D358" s="52"/>
      <c r="E358" s="52"/>
      <c r="F358" s="130"/>
    </row>
    <row r="359" spans="1:6" x14ac:dyDescent="0.3">
      <c r="A359" s="128"/>
      <c r="B359" s="134"/>
      <c r="C359" s="52"/>
      <c r="D359" s="52"/>
      <c r="E359" s="52"/>
      <c r="F359" s="130"/>
    </row>
    <row r="360" spans="1:6" x14ac:dyDescent="0.3">
      <c r="A360" s="128"/>
      <c r="B360" s="134"/>
      <c r="C360" s="52"/>
      <c r="D360" s="52"/>
      <c r="E360" s="52"/>
      <c r="F360" s="130"/>
    </row>
    <row r="361" spans="1:6" x14ac:dyDescent="0.3">
      <c r="A361" s="128"/>
      <c r="B361" s="134"/>
      <c r="C361" s="52"/>
      <c r="D361" s="52"/>
      <c r="E361" s="52"/>
      <c r="F361" s="130"/>
    </row>
    <row r="362" spans="1:6" x14ac:dyDescent="0.3">
      <c r="A362" s="128"/>
      <c r="B362" s="134"/>
      <c r="C362" s="52"/>
      <c r="D362" s="52"/>
      <c r="E362" s="52"/>
      <c r="F362" s="130"/>
    </row>
    <row r="363" spans="1:6" x14ac:dyDescent="0.3">
      <c r="A363" s="128"/>
      <c r="B363" s="134"/>
      <c r="C363" s="52"/>
      <c r="D363" s="52"/>
      <c r="E363" s="52"/>
      <c r="F363" s="187"/>
    </row>
    <row r="364" spans="1:6" x14ac:dyDescent="0.3">
      <c r="A364" s="128"/>
      <c r="B364" s="134"/>
      <c r="C364" s="52"/>
      <c r="D364" s="52"/>
      <c r="E364" s="52"/>
      <c r="F364" s="130"/>
    </row>
    <row r="365" spans="1:6" x14ac:dyDescent="0.3">
      <c r="A365" s="128"/>
      <c r="B365" s="134"/>
      <c r="C365" s="52"/>
      <c r="D365" s="52"/>
      <c r="E365" s="52"/>
      <c r="F365" s="130"/>
    </row>
    <row r="366" spans="1:6" x14ac:dyDescent="0.3">
      <c r="A366" s="128"/>
      <c r="B366" s="134"/>
      <c r="C366" s="52"/>
      <c r="D366" s="52"/>
      <c r="E366" s="52"/>
      <c r="F366" s="130"/>
    </row>
    <row r="367" spans="1:6" x14ac:dyDescent="0.3">
      <c r="A367" s="128"/>
      <c r="B367" s="134"/>
      <c r="C367" s="52"/>
      <c r="D367" s="52"/>
      <c r="E367" s="52"/>
      <c r="F367" s="130"/>
    </row>
    <row r="368" spans="1:6" x14ac:dyDescent="0.3">
      <c r="A368" s="128"/>
      <c r="B368" s="134"/>
      <c r="C368" s="52"/>
      <c r="D368" s="52"/>
      <c r="E368" s="52"/>
      <c r="F368" s="130"/>
    </row>
    <row r="369" spans="1:6" x14ac:dyDescent="0.3">
      <c r="A369" s="128"/>
      <c r="B369" s="134"/>
      <c r="C369" s="52"/>
      <c r="D369" s="52"/>
      <c r="E369" s="52"/>
      <c r="F369" s="130"/>
    </row>
    <row r="370" spans="1:6" x14ac:dyDescent="0.3">
      <c r="A370" s="128"/>
      <c r="B370" s="134"/>
      <c r="C370" s="52"/>
      <c r="D370" s="52"/>
      <c r="E370" s="52"/>
      <c r="F370" s="130"/>
    </row>
    <row r="371" spans="1:6" x14ac:dyDescent="0.3">
      <c r="A371" s="128"/>
      <c r="B371" s="134"/>
      <c r="C371" s="52"/>
      <c r="D371" s="52"/>
      <c r="E371" s="52"/>
      <c r="F371" s="130"/>
    </row>
    <row r="372" spans="1:6" x14ac:dyDescent="0.3">
      <c r="A372" s="128"/>
      <c r="B372" s="134"/>
      <c r="C372" s="52"/>
      <c r="D372" s="52"/>
      <c r="E372" s="52"/>
      <c r="F372" s="130"/>
    </row>
    <row r="373" spans="1:6" x14ac:dyDescent="0.3">
      <c r="A373" s="128"/>
      <c r="B373" s="134"/>
      <c r="C373" s="52"/>
      <c r="D373" s="52"/>
      <c r="E373" s="52"/>
      <c r="F373" s="130"/>
    </row>
    <row r="374" spans="1:6" x14ac:dyDescent="0.3">
      <c r="A374" s="128"/>
      <c r="B374" s="134"/>
      <c r="C374" s="52"/>
      <c r="D374" s="52"/>
      <c r="E374" s="52"/>
      <c r="F374" s="130"/>
    </row>
    <row r="375" spans="1:6" x14ac:dyDescent="0.3">
      <c r="A375" s="128"/>
      <c r="B375" s="134"/>
      <c r="C375" s="52"/>
      <c r="D375" s="52"/>
      <c r="E375" s="52"/>
      <c r="F375" s="130"/>
    </row>
    <row r="376" spans="1:6" x14ac:dyDescent="0.3">
      <c r="A376" s="128"/>
      <c r="B376" s="134"/>
      <c r="C376" s="52"/>
      <c r="D376" s="52"/>
      <c r="E376" s="52"/>
      <c r="F376" s="130"/>
    </row>
    <row r="377" spans="1:6" x14ac:dyDescent="0.3">
      <c r="A377" s="128"/>
      <c r="B377" s="134"/>
      <c r="C377" s="52"/>
      <c r="D377" s="52"/>
      <c r="E377" s="52"/>
      <c r="F377" s="130"/>
    </row>
    <row r="378" spans="1:6" x14ac:dyDescent="0.3">
      <c r="A378" s="128"/>
      <c r="B378" s="134"/>
      <c r="C378" s="52"/>
      <c r="D378" s="52"/>
      <c r="E378" s="52"/>
      <c r="F378" s="130"/>
    </row>
    <row r="379" spans="1:6" x14ac:dyDescent="0.3">
      <c r="A379" s="128"/>
      <c r="B379" s="134"/>
      <c r="C379" s="52"/>
      <c r="D379" s="52"/>
      <c r="E379" s="52"/>
      <c r="F379" s="130"/>
    </row>
    <row r="380" spans="1:6" x14ac:dyDescent="0.3">
      <c r="A380" s="128"/>
      <c r="B380" s="134"/>
      <c r="C380" s="52"/>
      <c r="D380" s="52"/>
      <c r="E380" s="52"/>
      <c r="F380" s="130"/>
    </row>
    <row r="381" spans="1:6" x14ac:dyDescent="0.3">
      <c r="A381" s="128"/>
      <c r="B381" s="134"/>
      <c r="C381" s="52"/>
      <c r="D381" s="52"/>
      <c r="E381" s="52"/>
      <c r="F381" s="130"/>
    </row>
    <row r="382" spans="1:6" x14ac:dyDescent="0.3">
      <c r="A382" s="128"/>
      <c r="B382" s="134"/>
      <c r="C382" s="52"/>
      <c r="D382" s="52"/>
      <c r="E382" s="52"/>
      <c r="F382" s="130"/>
    </row>
    <row r="383" spans="1:6" x14ac:dyDescent="0.3">
      <c r="A383" s="128"/>
      <c r="B383" s="134"/>
      <c r="C383" s="52"/>
      <c r="D383" s="52"/>
      <c r="E383" s="52"/>
      <c r="F383" s="130"/>
    </row>
    <row r="384" spans="1:6" x14ac:dyDescent="0.3">
      <c r="A384" s="128"/>
      <c r="B384" s="134"/>
      <c r="C384" s="52"/>
      <c r="D384" s="52"/>
      <c r="E384" s="52"/>
      <c r="F384" s="130"/>
    </row>
    <row r="385" spans="1:6" x14ac:dyDescent="0.3">
      <c r="A385" s="128"/>
      <c r="B385" s="134"/>
      <c r="C385" s="52"/>
      <c r="D385" s="52"/>
      <c r="E385" s="52"/>
      <c r="F385" s="130"/>
    </row>
    <row r="386" spans="1:6" x14ac:dyDescent="0.3">
      <c r="A386" s="128"/>
      <c r="B386" s="134"/>
      <c r="C386" s="52"/>
      <c r="D386" s="52"/>
      <c r="E386" s="52"/>
      <c r="F386" s="130"/>
    </row>
    <row r="387" spans="1:6" x14ac:dyDescent="0.3">
      <c r="A387" s="128"/>
      <c r="B387" s="134"/>
      <c r="C387" s="52"/>
      <c r="D387" s="52"/>
      <c r="E387" s="52"/>
      <c r="F387" s="130"/>
    </row>
    <row r="388" spans="1:6" x14ac:dyDescent="0.3">
      <c r="A388" s="128"/>
      <c r="B388" s="134"/>
      <c r="C388" s="52"/>
      <c r="D388" s="52"/>
      <c r="E388" s="52"/>
      <c r="F388" s="130"/>
    </row>
    <row r="389" spans="1:6" x14ac:dyDescent="0.3">
      <c r="A389" s="128"/>
      <c r="B389" s="134"/>
      <c r="C389" s="52"/>
      <c r="D389" s="52"/>
      <c r="E389" s="52"/>
      <c r="F389" s="130"/>
    </row>
    <row r="390" spans="1:6" x14ac:dyDescent="0.3">
      <c r="A390" s="128"/>
      <c r="B390" s="134"/>
      <c r="C390" s="52"/>
      <c r="D390" s="52"/>
      <c r="E390" s="52"/>
      <c r="F390" s="130"/>
    </row>
    <row r="391" spans="1:6" x14ac:dyDescent="0.3">
      <c r="A391" s="128"/>
      <c r="B391" s="134"/>
      <c r="C391" s="52"/>
      <c r="D391" s="52"/>
      <c r="E391" s="52"/>
      <c r="F391" s="130"/>
    </row>
    <row r="392" spans="1:6" x14ac:dyDescent="0.3">
      <c r="A392" s="128"/>
      <c r="B392" s="134"/>
      <c r="C392" s="52"/>
      <c r="D392" s="52"/>
      <c r="E392" s="52"/>
      <c r="F392" s="130"/>
    </row>
    <row r="393" spans="1:6" x14ac:dyDescent="0.3">
      <c r="A393" s="128"/>
      <c r="B393" s="134"/>
      <c r="C393" s="52"/>
      <c r="D393" s="52"/>
      <c r="E393" s="52"/>
      <c r="F393" s="130"/>
    </row>
    <row r="394" spans="1:6" x14ac:dyDescent="0.3">
      <c r="A394" s="128"/>
      <c r="B394" s="134"/>
      <c r="C394" s="52"/>
      <c r="D394" s="52"/>
      <c r="E394" s="52"/>
      <c r="F394" s="130"/>
    </row>
    <row r="395" spans="1:6" x14ac:dyDescent="0.3">
      <c r="A395" s="129"/>
      <c r="B395" s="129"/>
      <c r="C395" s="52"/>
      <c r="D395" s="52"/>
      <c r="E395" s="52"/>
      <c r="F395" s="130"/>
    </row>
    <row r="396" spans="1:6" x14ac:dyDescent="0.3">
      <c r="A396" s="129"/>
      <c r="B396" s="129"/>
      <c r="C396" s="52"/>
      <c r="D396" s="52"/>
      <c r="E396" s="52"/>
      <c r="F396" s="130"/>
    </row>
    <row r="397" spans="1:6" x14ac:dyDescent="0.3">
      <c r="A397" s="129"/>
      <c r="B397" s="129"/>
      <c r="C397" s="52"/>
      <c r="D397" s="52"/>
      <c r="E397" s="52"/>
      <c r="F397" s="130"/>
    </row>
    <row r="398" spans="1:6" x14ac:dyDescent="0.3">
      <c r="A398" s="129"/>
      <c r="B398" s="129"/>
      <c r="C398" s="52"/>
      <c r="D398" s="52"/>
      <c r="E398" s="52"/>
      <c r="F398" s="130"/>
    </row>
    <row r="399" spans="1:6" x14ac:dyDescent="0.3">
      <c r="A399" s="129"/>
      <c r="B399" s="129"/>
      <c r="C399" s="52"/>
      <c r="D399" s="52"/>
      <c r="E399" s="52"/>
      <c r="F399" s="130"/>
    </row>
    <row r="400" spans="1:6" x14ac:dyDescent="0.3">
      <c r="A400" s="129"/>
      <c r="B400" s="129"/>
      <c r="C400" s="52"/>
      <c r="D400" s="52"/>
      <c r="E400" s="52"/>
      <c r="F400" s="130"/>
    </row>
    <row r="401" spans="1:6" x14ac:dyDescent="0.3">
      <c r="A401" s="129"/>
      <c r="B401" s="129"/>
      <c r="C401" s="52"/>
      <c r="D401" s="52"/>
      <c r="E401" s="52"/>
      <c r="F401" s="130"/>
    </row>
    <row r="402" spans="1:6" x14ac:dyDescent="0.3">
      <c r="A402" s="129"/>
      <c r="B402" s="129"/>
      <c r="C402" s="52"/>
      <c r="D402" s="52"/>
      <c r="E402" s="52"/>
      <c r="F402" s="130"/>
    </row>
    <row r="403" spans="1:6" x14ac:dyDescent="0.3">
      <c r="A403" s="129"/>
      <c r="B403" s="129"/>
      <c r="C403" s="188"/>
      <c r="D403" s="188"/>
      <c r="E403" s="188"/>
      <c r="F403" s="181"/>
    </row>
    <row r="404" spans="1:6" x14ac:dyDescent="0.3">
      <c r="A404" s="129"/>
      <c r="B404" s="129"/>
      <c r="C404" s="52"/>
      <c r="D404" s="52"/>
      <c r="E404" s="52"/>
      <c r="F404" s="130"/>
    </row>
    <row r="405" spans="1:6" x14ac:dyDescent="0.3">
      <c r="A405" s="129"/>
      <c r="B405" s="129"/>
      <c r="C405" s="52"/>
      <c r="D405" s="52"/>
      <c r="E405" s="52"/>
      <c r="F405" s="130"/>
    </row>
    <row r="406" spans="1:6" x14ac:dyDescent="0.3">
      <c r="A406" s="129"/>
      <c r="B406" s="129"/>
      <c r="C406" s="52"/>
      <c r="D406" s="52"/>
      <c r="E406" s="52"/>
      <c r="F406" s="130"/>
    </row>
    <row r="407" spans="1:6" x14ac:dyDescent="0.3">
      <c r="A407" s="129"/>
      <c r="B407" s="129"/>
      <c r="C407" s="52"/>
      <c r="D407" s="52"/>
      <c r="E407" s="52"/>
      <c r="F407" s="130"/>
    </row>
    <row r="408" spans="1:6" x14ac:dyDescent="0.3">
      <c r="A408" s="129"/>
      <c r="B408" s="129"/>
      <c r="C408" s="52"/>
      <c r="D408" s="52"/>
      <c r="E408" s="52"/>
      <c r="F408" s="130"/>
    </row>
    <row r="409" spans="1:6" x14ac:dyDescent="0.3">
      <c r="A409" s="129"/>
      <c r="B409" s="129"/>
      <c r="C409" s="52"/>
      <c r="D409" s="52"/>
      <c r="E409" s="52"/>
      <c r="F409" s="130"/>
    </row>
    <row r="410" spans="1:6" x14ac:dyDescent="0.3">
      <c r="A410" s="129"/>
      <c r="B410" s="129"/>
      <c r="C410" s="52"/>
      <c r="D410" s="52"/>
      <c r="E410" s="52"/>
      <c r="F410" s="130"/>
    </row>
    <row r="411" spans="1:6" x14ac:dyDescent="0.3">
      <c r="A411" s="129"/>
      <c r="B411" s="129"/>
      <c r="C411" s="52"/>
      <c r="D411" s="52"/>
      <c r="E411" s="52"/>
      <c r="F411" s="130"/>
    </row>
    <row r="412" spans="1:6" x14ac:dyDescent="0.3">
      <c r="A412" s="129"/>
      <c r="B412" s="129"/>
      <c r="C412" s="52"/>
      <c r="D412" s="52"/>
      <c r="E412" s="52"/>
      <c r="F412" s="130"/>
    </row>
    <row r="413" spans="1:6" x14ac:dyDescent="0.3">
      <c r="A413" s="129"/>
      <c r="B413" s="129"/>
      <c r="C413" s="52"/>
      <c r="D413" s="52"/>
      <c r="E413" s="52"/>
      <c r="F413" s="130"/>
    </row>
    <row r="414" spans="1:6" x14ac:dyDescent="0.3">
      <c r="A414" s="129"/>
      <c r="B414" s="129"/>
      <c r="C414" s="52"/>
      <c r="D414" s="52"/>
      <c r="E414" s="52"/>
      <c r="F414" s="130"/>
    </row>
    <row r="415" spans="1:6" x14ac:dyDescent="0.3">
      <c r="A415" s="129"/>
      <c r="B415" s="129"/>
      <c r="C415" s="52"/>
      <c r="D415" s="52"/>
      <c r="E415" s="52"/>
      <c r="F415" s="130"/>
    </row>
    <row r="416" spans="1:6" x14ac:dyDescent="0.3">
      <c r="A416" s="129"/>
      <c r="B416" s="129"/>
      <c r="C416" s="52"/>
      <c r="D416" s="52"/>
      <c r="E416" s="52"/>
      <c r="F416" s="130"/>
    </row>
    <row r="417" spans="1:6" x14ac:dyDescent="0.3">
      <c r="A417" s="129"/>
      <c r="B417" s="129"/>
      <c r="C417" s="52"/>
      <c r="D417" s="52"/>
      <c r="E417" s="52"/>
      <c r="F417" s="130"/>
    </row>
    <row r="418" spans="1:6" x14ac:dyDescent="0.3">
      <c r="A418" s="129"/>
      <c r="B418" s="129"/>
      <c r="C418" s="52"/>
      <c r="D418" s="52"/>
      <c r="E418" s="52"/>
      <c r="F418" s="130"/>
    </row>
    <row r="419" spans="1:6" x14ac:dyDescent="0.3">
      <c r="A419" s="129"/>
      <c r="B419" s="129"/>
      <c r="C419" s="52"/>
      <c r="D419" s="52"/>
      <c r="E419" s="52"/>
      <c r="F419" s="130"/>
    </row>
    <row r="420" spans="1:6" x14ac:dyDescent="0.3">
      <c r="A420" s="128"/>
      <c r="B420" s="129"/>
      <c r="C420" s="52"/>
      <c r="D420" s="52"/>
      <c r="E420" s="52"/>
      <c r="F420" s="130"/>
    </row>
    <row r="421" spans="1:6" x14ac:dyDescent="0.3">
      <c r="A421" s="189"/>
      <c r="B421" s="132"/>
      <c r="C421" s="52"/>
      <c r="D421" s="52"/>
      <c r="E421" s="52"/>
      <c r="F421" s="130"/>
    </row>
    <row r="422" spans="1:6" x14ac:dyDescent="0.3">
      <c r="A422" s="128"/>
      <c r="B422" s="129"/>
      <c r="C422" s="52"/>
      <c r="D422" s="52"/>
      <c r="E422" s="52"/>
      <c r="F422" s="130"/>
    </row>
    <row r="423" spans="1:6" x14ac:dyDescent="0.3">
      <c r="A423" s="128"/>
      <c r="B423" s="129"/>
      <c r="C423" s="52"/>
      <c r="D423" s="52"/>
      <c r="E423" s="52"/>
      <c r="F423" s="130"/>
    </row>
    <row r="424" spans="1:6" x14ac:dyDescent="0.3">
      <c r="A424" s="128"/>
      <c r="B424" s="129"/>
      <c r="C424" s="52"/>
      <c r="D424" s="52"/>
      <c r="E424" s="52"/>
      <c r="F424" s="130"/>
    </row>
    <row r="425" spans="1:6" x14ac:dyDescent="0.3">
      <c r="A425" s="128"/>
      <c r="B425" s="129"/>
      <c r="C425" s="52"/>
      <c r="D425" s="52"/>
      <c r="E425" s="52"/>
      <c r="F425" s="130"/>
    </row>
    <row r="426" spans="1:6" x14ac:dyDescent="0.3">
      <c r="A426" s="128"/>
      <c r="B426" s="132"/>
      <c r="C426" s="52"/>
      <c r="D426" s="52"/>
      <c r="E426" s="53"/>
      <c r="F426" s="133"/>
    </row>
    <row r="427" spans="1:6" x14ac:dyDescent="0.3">
      <c r="A427" s="128"/>
      <c r="B427" s="129"/>
      <c r="C427" s="52"/>
      <c r="D427" s="52"/>
      <c r="E427" s="52"/>
      <c r="F427" s="130"/>
    </row>
    <row r="428" spans="1:6" x14ac:dyDescent="0.3">
      <c r="A428" s="128"/>
      <c r="B428" s="129"/>
      <c r="C428" s="52"/>
      <c r="D428" s="52"/>
      <c r="E428" s="52"/>
      <c r="F428" s="130"/>
    </row>
    <row r="429" spans="1:6" x14ac:dyDescent="0.3">
      <c r="A429" s="128"/>
      <c r="B429" s="129"/>
      <c r="C429" s="52"/>
      <c r="D429" s="52"/>
      <c r="E429" s="52"/>
      <c r="F429" s="130"/>
    </row>
    <row r="430" spans="1:6" x14ac:dyDescent="0.3">
      <c r="A430" s="128"/>
      <c r="B430" s="129"/>
      <c r="C430" s="52"/>
      <c r="D430" s="52"/>
      <c r="E430" s="52"/>
      <c r="F430" s="130"/>
    </row>
    <row r="431" spans="1:6" x14ac:dyDescent="0.3">
      <c r="A431" s="128"/>
      <c r="B431" s="129"/>
      <c r="C431" s="52"/>
      <c r="D431" s="52"/>
      <c r="E431" s="52"/>
      <c r="F431" s="130"/>
    </row>
    <row r="432" spans="1:6" x14ac:dyDescent="0.3">
      <c r="A432" s="128"/>
      <c r="B432" s="129"/>
      <c r="C432" s="52"/>
      <c r="D432" s="52"/>
      <c r="E432" s="52"/>
      <c r="F432" s="130"/>
    </row>
    <row r="433" spans="1:6" x14ac:dyDescent="0.3">
      <c r="A433" s="128"/>
      <c r="B433" s="129"/>
      <c r="C433" s="52"/>
      <c r="D433" s="52"/>
      <c r="E433" s="52"/>
      <c r="F433" s="130"/>
    </row>
    <row r="434" spans="1:6" x14ac:dyDescent="0.3">
      <c r="A434" s="128"/>
      <c r="B434" s="129"/>
      <c r="C434" s="52"/>
      <c r="D434" s="52"/>
      <c r="E434" s="52"/>
      <c r="F434" s="130"/>
    </row>
    <row r="435" spans="1:6" x14ac:dyDescent="0.3">
      <c r="A435" s="128"/>
      <c r="B435" s="129"/>
      <c r="C435" s="52"/>
      <c r="D435" s="52"/>
      <c r="E435" s="52"/>
      <c r="F435" s="130"/>
    </row>
    <row r="436" spans="1:6" x14ac:dyDescent="0.3">
      <c r="A436" s="128"/>
      <c r="B436" s="129"/>
      <c r="C436" s="52"/>
      <c r="D436" s="52"/>
      <c r="E436" s="52"/>
      <c r="F436" s="130"/>
    </row>
    <row r="437" spans="1:6" x14ac:dyDescent="0.3">
      <c r="A437" s="128"/>
      <c r="B437" s="129"/>
      <c r="C437" s="52"/>
      <c r="D437" s="52"/>
      <c r="E437" s="52"/>
      <c r="F437" s="130"/>
    </row>
    <row r="438" spans="1:6" x14ac:dyDescent="0.3">
      <c r="A438" s="128"/>
      <c r="B438" s="129"/>
      <c r="C438" s="52"/>
      <c r="D438" s="52"/>
      <c r="E438" s="52"/>
      <c r="F438" s="130"/>
    </row>
    <row r="439" spans="1:6" x14ac:dyDescent="0.3">
      <c r="A439" s="128"/>
      <c r="B439" s="129"/>
      <c r="C439" s="52"/>
      <c r="D439" s="52"/>
      <c r="E439" s="52"/>
      <c r="F439" s="130"/>
    </row>
    <row r="440" spans="1:6" x14ac:dyDescent="0.3">
      <c r="A440" s="128"/>
      <c r="B440" s="132"/>
      <c r="C440" s="52"/>
      <c r="D440" s="52"/>
      <c r="E440" s="53"/>
      <c r="F440" s="53"/>
    </row>
    <row r="441" spans="1:6" x14ac:dyDescent="0.3">
      <c r="A441" s="128"/>
      <c r="B441" s="132"/>
      <c r="C441" s="52"/>
      <c r="D441" s="52"/>
      <c r="E441" s="53"/>
      <c r="F441" s="53"/>
    </row>
    <row r="442" spans="1:6" x14ac:dyDescent="0.3">
      <c r="A442" s="128"/>
      <c r="B442" s="129"/>
      <c r="C442" s="52"/>
      <c r="D442" s="52"/>
      <c r="E442" s="52"/>
      <c r="F442" s="190"/>
    </row>
    <row r="443" spans="1:6" x14ac:dyDescent="0.3">
      <c r="A443" s="128"/>
      <c r="B443" s="129"/>
      <c r="C443" s="191"/>
      <c r="D443" s="52"/>
      <c r="E443" s="52"/>
      <c r="F443" s="190"/>
    </row>
    <row r="444" spans="1:6" x14ac:dyDescent="0.3">
      <c r="A444" s="128"/>
      <c r="B444" s="134"/>
      <c r="C444" s="52"/>
      <c r="D444" s="52"/>
      <c r="E444" s="52"/>
      <c r="F444" s="130"/>
    </row>
    <row r="445" spans="1:6" x14ac:dyDescent="0.3">
      <c r="A445" s="128"/>
      <c r="B445" s="134"/>
      <c r="C445" s="52"/>
      <c r="D445" s="52"/>
      <c r="E445" s="52"/>
      <c r="F445" s="130"/>
    </row>
    <row r="446" spans="1:6" x14ac:dyDescent="0.3">
      <c r="A446" s="128"/>
      <c r="B446" s="134"/>
      <c r="C446" s="52"/>
      <c r="D446" s="52"/>
      <c r="E446" s="52"/>
      <c r="F446" s="130"/>
    </row>
    <row r="447" spans="1:6" x14ac:dyDescent="0.3">
      <c r="A447" s="128"/>
      <c r="B447" s="134"/>
      <c r="C447" s="52"/>
      <c r="D447" s="52"/>
      <c r="E447" s="177"/>
      <c r="F447" s="178"/>
    </row>
    <row r="448" spans="1:6" x14ac:dyDescent="0.3">
      <c r="A448" s="128"/>
      <c r="B448" s="134"/>
      <c r="C448" s="52"/>
      <c r="D448" s="52"/>
      <c r="E448" s="52"/>
      <c r="F448" s="130"/>
    </row>
    <row r="449" spans="1:6" x14ac:dyDescent="0.3">
      <c r="A449" s="128"/>
      <c r="B449" s="134"/>
      <c r="C449" s="52"/>
      <c r="D449" s="52"/>
      <c r="E449" s="177"/>
      <c r="F449" s="130"/>
    </row>
    <row r="450" spans="1:6" x14ac:dyDescent="0.3">
      <c r="A450" s="128"/>
      <c r="B450" s="134"/>
      <c r="C450" s="52"/>
      <c r="D450" s="52"/>
      <c r="E450" s="177"/>
      <c r="F450" s="130"/>
    </row>
    <row r="451" spans="1:6" x14ac:dyDescent="0.3">
      <c r="A451" s="128"/>
      <c r="B451" s="129"/>
      <c r="C451" s="52"/>
      <c r="D451" s="52"/>
      <c r="E451" s="183"/>
      <c r="F451" s="130"/>
    </row>
    <row r="452" spans="1:6" x14ac:dyDescent="0.3">
      <c r="A452" s="128"/>
      <c r="B452" s="129"/>
      <c r="C452" s="52"/>
      <c r="D452" s="52"/>
      <c r="E452" s="52"/>
      <c r="F452" s="130"/>
    </row>
    <row r="453" spans="1:6" x14ac:dyDescent="0.3">
      <c r="A453" s="128"/>
      <c r="B453" s="129"/>
      <c r="C453" s="52"/>
      <c r="D453" s="52"/>
      <c r="E453" s="183"/>
      <c r="F453" s="130"/>
    </row>
    <row r="454" spans="1:6" x14ac:dyDescent="0.3">
      <c r="A454" s="128"/>
      <c r="B454" s="129"/>
      <c r="C454" s="52"/>
      <c r="D454" s="52"/>
      <c r="E454" s="178"/>
      <c r="F454" s="178"/>
    </row>
    <row r="455" spans="1:6" x14ac:dyDescent="0.3">
      <c r="A455" s="128"/>
      <c r="B455" s="129"/>
      <c r="C455" s="52"/>
      <c r="D455" s="52"/>
      <c r="E455" s="52"/>
      <c r="F455" s="130"/>
    </row>
    <row r="456" spans="1:6" x14ac:dyDescent="0.3">
      <c r="A456" s="128"/>
      <c r="B456" s="129"/>
      <c r="C456" s="52"/>
      <c r="D456" s="52"/>
      <c r="E456" s="183"/>
      <c r="F456" s="130"/>
    </row>
    <row r="457" spans="1:6" x14ac:dyDescent="0.3">
      <c r="A457" s="128"/>
      <c r="B457" s="129"/>
      <c r="C457" s="52"/>
      <c r="D457" s="52"/>
      <c r="E457" s="52"/>
      <c r="F457" s="130"/>
    </row>
    <row r="458" spans="1:6" x14ac:dyDescent="0.3">
      <c r="A458" s="128"/>
      <c r="B458" s="130"/>
      <c r="C458" s="52"/>
      <c r="D458" s="52"/>
      <c r="E458" s="53"/>
      <c r="F458" s="134"/>
    </row>
    <row r="459" spans="1:6" x14ac:dyDescent="0.3">
      <c r="A459" s="128"/>
      <c r="B459" s="130"/>
      <c r="C459" s="52"/>
      <c r="D459" s="52"/>
      <c r="E459" s="53"/>
      <c r="F459" s="134"/>
    </row>
    <row r="460" spans="1:6" x14ac:dyDescent="0.3">
      <c r="A460" s="128"/>
      <c r="B460" s="130"/>
      <c r="C460" s="52"/>
      <c r="D460" s="52"/>
      <c r="E460" s="53"/>
      <c r="F460" s="134"/>
    </row>
    <row r="461" spans="1:6" x14ac:dyDescent="0.3">
      <c r="A461" s="128"/>
      <c r="B461" s="132"/>
      <c r="C461" s="52"/>
      <c r="D461" s="52"/>
      <c r="E461" s="53"/>
      <c r="F461" s="134"/>
    </row>
    <row r="462" spans="1:6" x14ac:dyDescent="0.3">
      <c r="A462" s="128"/>
      <c r="B462" s="130"/>
      <c r="C462" s="53"/>
      <c r="D462" s="53"/>
      <c r="E462" s="53"/>
      <c r="F462" s="134"/>
    </row>
    <row r="463" spans="1:6" x14ac:dyDescent="0.3">
      <c r="A463" s="128"/>
      <c r="B463" s="130"/>
      <c r="C463" s="53"/>
      <c r="D463" s="53"/>
      <c r="E463" s="53"/>
      <c r="F463" s="134"/>
    </row>
    <row r="464" spans="1:6" x14ac:dyDescent="0.3">
      <c r="A464" s="128"/>
      <c r="B464" s="130"/>
      <c r="C464" s="52"/>
      <c r="D464" s="52"/>
      <c r="E464" s="53"/>
      <c r="F464" s="134"/>
    </row>
    <row r="465" spans="1:6" x14ac:dyDescent="0.3">
      <c r="A465" s="128"/>
      <c r="B465" s="130"/>
      <c r="C465" s="53"/>
      <c r="D465" s="53"/>
      <c r="E465" s="53"/>
      <c r="F465" s="134"/>
    </row>
    <row r="466" spans="1:6" x14ac:dyDescent="0.3">
      <c r="A466" s="128"/>
      <c r="B466" s="130"/>
      <c r="C466" s="53"/>
      <c r="D466" s="53"/>
      <c r="E466" s="53"/>
      <c r="F466" s="134"/>
    </row>
    <row r="467" spans="1:6" x14ac:dyDescent="0.3">
      <c r="A467" s="128"/>
      <c r="B467" s="130"/>
      <c r="C467" s="53"/>
      <c r="D467" s="53"/>
      <c r="E467" s="53"/>
      <c r="F467" s="134"/>
    </row>
    <row r="468" spans="1:6" x14ac:dyDescent="0.3">
      <c r="A468" s="128"/>
      <c r="B468" s="130"/>
      <c r="C468" s="53"/>
      <c r="D468" s="53"/>
      <c r="E468" s="53"/>
      <c r="F468" s="134"/>
    </row>
    <row r="469" spans="1:6" x14ac:dyDescent="0.3">
      <c r="A469" s="128"/>
      <c r="B469" s="130"/>
      <c r="C469" s="53"/>
      <c r="D469" s="53"/>
      <c r="E469" s="53"/>
      <c r="F469" s="134"/>
    </row>
  </sheetData>
  <autoFilter ref="A1:I1"/>
  <phoneticPr fontId="28" type="noConversion"/>
  <pageMargins left="0.7" right="0.7" top="0.78740157499999996" bottom="0.78740157499999996" header="0.3" footer="0.3"/>
  <pageSetup paperSize="8" scale="75"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
  <sheetViews>
    <sheetView zoomScaleNormal="100" workbookViewId="0">
      <pane ySplit="1" topLeftCell="A2" activePane="bottomLeft" state="frozen"/>
      <selection pane="bottomLeft" activeCell="E12" sqref="E12"/>
    </sheetView>
  </sheetViews>
  <sheetFormatPr defaultRowHeight="14.4" x14ac:dyDescent="0.3"/>
  <cols>
    <col min="1" max="1" width="17.109375" style="192" customWidth="1"/>
    <col min="2" max="2" width="38.44140625" style="55" customWidth="1"/>
    <col min="3" max="3" width="8.44140625" style="55" bestFit="1" customWidth="1"/>
    <col min="4" max="4" width="15.88671875" style="55" customWidth="1"/>
    <col min="5" max="5" width="24.44140625" style="55" customWidth="1"/>
    <col min="6" max="6" width="36.44140625" style="55" customWidth="1"/>
    <col min="7" max="8" width="12.5546875" style="55" customWidth="1"/>
    <col min="9" max="9" width="10.109375" style="55" bestFit="1" customWidth="1"/>
    <col min="10" max="254" width="9.109375" style="55"/>
    <col min="255" max="255" width="17.109375" style="55" customWidth="1"/>
    <col min="256" max="256" width="38.44140625" style="55" customWidth="1"/>
    <col min="257" max="257" width="8.44140625" style="55" bestFit="1" customWidth="1"/>
    <col min="258" max="258" width="15.88671875" style="55" customWidth="1"/>
    <col min="259" max="259" width="24.44140625" style="55" customWidth="1"/>
    <col min="260" max="260" width="36.44140625" style="55" customWidth="1"/>
    <col min="261" max="261" width="13.44140625" style="55" customWidth="1"/>
    <col min="262" max="262" width="12.44140625" style="55" customWidth="1"/>
    <col min="263" max="264" width="12.5546875" style="55" customWidth="1"/>
    <col min="265" max="510" width="9.109375" style="55"/>
    <col min="511" max="511" width="17.109375" style="55" customWidth="1"/>
    <col min="512" max="512" width="38.44140625" style="55" customWidth="1"/>
    <col min="513" max="513" width="8.44140625" style="55" bestFit="1" customWidth="1"/>
    <col min="514" max="514" width="15.88671875" style="55" customWidth="1"/>
    <col min="515" max="515" width="24.44140625" style="55" customWidth="1"/>
    <col min="516" max="516" width="36.44140625" style="55" customWidth="1"/>
    <col min="517" max="517" width="13.44140625" style="55" customWidth="1"/>
    <col min="518" max="518" width="12.44140625" style="55" customWidth="1"/>
    <col min="519" max="520" width="12.5546875" style="55" customWidth="1"/>
    <col min="521" max="766" width="9.109375" style="55"/>
    <col min="767" max="767" width="17.109375" style="55" customWidth="1"/>
    <col min="768" max="768" width="38.44140625" style="55" customWidth="1"/>
    <col min="769" max="769" width="8.44140625" style="55" bestFit="1" customWidth="1"/>
    <col min="770" max="770" width="15.88671875" style="55" customWidth="1"/>
    <col min="771" max="771" width="24.44140625" style="55" customWidth="1"/>
    <col min="772" max="772" width="36.44140625" style="55" customWidth="1"/>
    <col min="773" max="773" width="13.44140625" style="55" customWidth="1"/>
    <col min="774" max="774" width="12.44140625" style="55" customWidth="1"/>
    <col min="775" max="776" width="12.5546875" style="55" customWidth="1"/>
    <col min="777" max="1022" width="9.109375" style="55"/>
    <col min="1023" max="1023" width="17.109375" style="55" customWidth="1"/>
    <col min="1024" max="1024" width="38.44140625" style="55" customWidth="1"/>
    <col min="1025" max="1025" width="8.44140625" style="55" bestFit="1" customWidth="1"/>
    <col min="1026" max="1026" width="15.88671875" style="55" customWidth="1"/>
    <col min="1027" max="1027" width="24.44140625" style="55" customWidth="1"/>
    <col min="1028" max="1028" width="36.44140625" style="55" customWidth="1"/>
    <col min="1029" max="1029" width="13.44140625" style="55" customWidth="1"/>
    <col min="1030" max="1030" width="12.44140625" style="55" customWidth="1"/>
    <col min="1031" max="1032" width="12.5546875" style="55" customWidth="1"/>
    <col min="1033" max="1278" width="9.109375" style="55"/>
    <col min="1279" max="1279" width="17.109375" style="55" customWidth="1"/>
    <col min="1280" max="1280" width="38.44140625" style="55" customWidth="1"/>
    <col min="1281" max="1281" width="8.44140625" style="55" bestFit="1" customWidth="1"/>
    <col min="1282" max="1282" width="15.88671875" style="55" customWidth="1"/>
    <col min="1283" max="1283" width="24.44140625" style="55" customWidth="1"/>
    <col min="1284" max="1284" width="36.44140625" style="55" customWidth="1"/>
    <col min="1285" max="1285" width="13.44140625" style="55" customWidth="1"/>
    <col min="1286" max="1286" width="12.44140625" style="55" customWidth="1"/>
    <col min="1287" max="1288" width="12.5546875" style="55" customWidth="1"/>
    <col min="1289" max="1534" width="9.109375" style="55"/>
    <col min="1535" max="1535" width="17.109375" style="55" customWidth="1"/>
    <col min="1536" max="1536" width="38.44140625" style="55" customWidth="1"/>
    <col min="1537" max="1537" width="8.44140625" style="55" bestFit="1" customWidth="1"/>
    <col min="1538" max="1538" width="15.88671875" style="55" customWidth="1"/>
    <col min="1539" max="1539" width="24.44140625" style="55" customWidth="1"/>
    <col min="1540" max="1540" width="36.44140625" style="55" customWidth="1"/>
    <col min="1541" max="1541" width="13.44140625" style="55" customWidth="1"/>
    <col min="1542" max="1542" width="12.44140625" style="55" customWidth="1"/>
    <col min="1543" max="1544" width="12.5546875" style="55" customWidth="1"/>
    <col min="1545" max="1790" width="9.109375" style="55"/>
    <col min="1791" max="1791" width="17.109375" style="55" customWidth="1"/>
    <col min="1792" max="1792" width="38.44140625" style="55" customWidth="1"/>
    <col min="1793" max="1793" width="8.44140625" style="55" bestFit="1" customWidth="1"/>
    <col min="1794" max="1794" width="15.88671875" style="55" customWidth="1"/>
    <col min="1795" max="1795" width="24.44140625" style="55" customWidth="1"/>
    <col min="1796" max="1796" width="36.44140625" style="55" customWidth="1"/>
    <col min="1797" max="1797" width="13.44140625" style="55" customWidth="1"/>
    <col min="1798" max="1798" width="12.44140625" style="55" customWidth="1"/>
    <col min="1799" max="1800" width="12.5546875" style="55" customWidth="1"/>
    <col min="1801" max="2046" width="9.109375" style="55"/>
    <col min="2047" max="2047" width="17.109375" style="55" customWidth="1"/>
    <col min="2048" max="2048" width="38.44140625" style="55" customWidth="1"/>
    <col min="2049" max="2049" width="8.44140625" style="55" bestFit="1" customWidth="1"/>
    <col min="2050" max="2050" width="15.88671875" style="55" customWidth="1"/>
    <col min="2051" max="2051" width="24.44140625" style="55" customWidth="1"/>
    <col min="2052" max="2052" width="36.44140625" style="55" customWidth="1"/>
    <col min="2053" max="2053" width="13.44140625" style="55" customWidth="1"/>
    <col min="2054" max="2054" width="12.44140625" style="55" customWidth="1"/>
    <col min="2055" max="2056" width="12.5546875" style="55" customWidth="1"/>
    <col min="2057" max="2302" width="9.109375" style="55"/>
    <col min="2303" max="2303" width="17.109375" style="55" customWidth="1"/>
    <col min="2304" max="2304" width="38.44140625" style="55" customWidth="1"/>
    <col min="2305" max="2305" width="8.44140625" style="55" bestFit="1" customWidth="1"/>
    <col min="2306" max="2306" width="15.88671875" style="55" customWidth="1"/>
    <col min="2307" max="2307" width="24.44140625" style="55" customWidth="1"/>
    <col min="2308" max="2308" width="36.44140625" style="55" customWidth="1"/>
    <col min="2309" max="2309" width="13.44140625" style="55" customWidth="1"/>
    <col min="2310" max="2310" width="12.44140625" style="55" customWidth="1"/>
    <col min="2311" max="2312" width="12.5546875" style="55" customWidth="1"/>
    <col min="2313" max="2558" width="9.109375" style="55"/>
    <col min="2559" max="2559" width="17.109375" style="55" customWidth="1"/>
    <col min="2560" max="2560" width="38.44140625" style="55" customWidth="1"/>
    <col min="2561" max="2561" width="8.44140625" style="55" bestFit="1" customWidth="1"/>
    <col min="2562" max="2562" width="15.88671875" style="55" customWidth="1"/>
    <col min="2563" max="2563" width="24.44140625" style="55" customWidth="1"/>
    <col min="2564" max="2564" width="36.44140625" style="55" customWidth="1"/>
    <col min="2565" max="2565" width="13.44140625" style="55" customWidth="1"/>
    <col min="2566" max="2566" width="12.44140625" style="55" customWidth="1"/>
    <col min="2567" max="2568" width="12.5546875" style="55" customWidth="1"/>
    <col min="2569" max="2814" width="9.109375" style="55"/>
    <col min="2815" max="2815" width="17.109375" style="55" customWidth="1"/>
    <col min="2816" max="2816" width="38.44140625" style="55" customWidth="1"/>
    <col min="2817" max="2817" width="8.44140625" style="55" bestFit="1" customWidth="1"/>
    <col min="2818" max="2818" width="15.88671875" style="55" customWidth="1"/>
    <col min="2819" max="2819" width="24.44140625" style="55" customWidth="1"/>
    <col min="2820" max="2820" width="36.44140625" style="55" customWidth="1"/>
    <col min="2821" max="2821" width="13.44140625" style="55" customWidth="1"/>
    <col min="2822" max="2822" width="12.44140625" style="55" customWidth="1"/>
    <col min="2823" max="2824" width="12.5546875" style="55" customWidth="1"/>
    <col min="2825" max="3070" width="9.109375" style="55"/>
    <col min="3071" max="3071" width="17.109375" style="55" customWidth="1"/>
    <col min="3072" max="3072" width="38.44140625" style="55" customWidth="1"/>
    <col min="3073" max="3073" width="8.44140625" style="55" bestFit="1" customWidth="1"/>
    <col min="3074" max="3074" width="15.88671875" style="55" customWidth="1"/>
    <col min="3075" max="3075" width="24.44140625" style="55" customWidth="1"/>
    <col min="3076" max="3076" width="36.44140625" style="55" customWidth="1"/>
    <col min="3077" max="3077" width="13.44140625" style="55" customWidth="1"/>
    <col min="3078" max="3078" width="12.44140625" style="55" customWidth="1"/>
    <col min="3079" max="3080" width="12.5546875" style="55" customWidth="1"/>
    <col min="3081" max="3326" width="9.109375" style="55"/>
    <col min="3327" max="3327" width="17.109375" style="55" customWidth="1"/>
    <col min="3328" max="3328" width="38.44140625" style="55" customWidth="1"/>
    <col min="3329" max="3329" width="8.44140625" style="55" bestFit="1" customWidth="1"/>
    <col min="3330" max="3330" width="15.88671875" style="55" customWidth="1"/>
    <col min="3331" max="3331" width="24.44140625" style="55" customWidth="1"/>
    <col min="3332" max="3332" width="36.44140625" style="55" customWidth="1"/>
    <col min="3333" max="3333" width="13.44140625" style="55" customWidth="1"/>
    <col min="3334" max="3334" width="12.44140625" style="55" customWidth="1"/>
    <col min="3335" max="3336" width="12.5546875" style="55" customWidth="1"/>
    <col min="3337" max="3582" width="9.109375" style="55"/>
    <col min="3583" max="3583" width="17.109375" style="55" customWidth="1"/>
    <col min="3584" max="3584" width="38.44140625" style="55" customWidth="1"/>
    <col min="3585" max="3585" width="8.44140625" style="55" bestFit="1" customWidth="1"/>
    <col min="3586" max="3586" width="15.88671875" style="55" customWidth="1"/>
    <col min="3587" max="3587" width="24.44140625" style="55" customWidth="1"/>
    <col min="3588" max="3588" width="36.44140625" style="55" customWidth="1"/>
    <col min="3589" max="3589" width="13.44140625" style="55" customWidth="1"/>
    <col min="3590" max="3590" width="12.44140625" style="55" customWidth="1"/>
    <col min="3591" max="3592" width="12.5546875" style="55" customWidth="1"/>
    <col min="3593" max="3838" width="9.109375" style="55"/>
    <col min="3839" max="3839" width="17.109375" style="55" customWidth="1"/>
    <col min="3840" max="3840" width="38.44140625" style="55" customWidth="1"/>
    <col min="3841" max="3841" width="8.44140625" style="55" bestFit="1" customWidth="1"/>
    <col min="3842" max="3842" width="15.88671875" style="55" customWidth="1"/>
    <col min="3843" max="3843" width="24.44140625" style="55" customWidth="1"/>
    <col min="3844" max="3844" width="36.44140625" style="55" customWidth="1"/>
    <col min="3845" max="3845" width="13.44140625" style="55" customWidth="1"/>
    <col min="3846" max="3846" width="12.44140625" style="55" customWidth="1"/>
    <col min="3847" max="3848" width="12.5546875" style="55" customWidth="1"/>
    <col min="3849" max="4094" width="9.109375" style="55"/>
    <col min="4095" max="4095" width="17.109375" style="55" customWidth="1"/>
    <col min="4096" max="4096" width="38.44140625" style="55" customWidth="1"/>
    <col min="4097" max="4097" width="8.44140625" style="55" bestFit="1" customWidth="1"/>
    <col min="4098" max="4098" width="15.88671875" style="55" customWidth="1"/>
    <col min="4099" max="4099" width="24.44140625" style="55" customWidth="1"/>
    <col min="4100" max="4100" width="36.44140625" style="55" customWidth="1"/>
    <col min="4101" max="4101" width="13.44140625" style="55" customWidth="1"/>
    <col min="4102" max="4102" width="12.44140625" style="55" customWidth="1"/>
    <col min="4103" max="4104" width="12.5546875" style="55" customWidth="1"/>
    <col min="4105" max="4350" width="9.109375" style="55"/>
    <col min="4351" max="4351" width="17.109375" style="55" customWidth="1"/>
    <col min="4352" max="4352" width="38.44140625" style="55" customWidth="1"/>
    <col min="4353" max="4353" width="8.44140625" style="55" bestFit="1" customWidth="1"/>
    <col min="4354" max="4354" width="15.88671875" style="55" customWidth="1"/>
    <col min="4355" max="4355" width="24.44140625" style="55" customWidth="1"/>
    <col min="4356" max="4356" width="36.44140625" style="55" customWidth="1"/>
    <col min="4357" max="4357" width="13.44140625" style="55" customWidth="1"/>
    <col min="4358" max="4358" width="12.44140625" style="55" customWidth="1"/>
    <col min="4359" max="4360" width="12.5546875" style="55" customWidth="1"/>
    <col min="4361" max="4606" width="9.109375" style="55"/>
    <col min="4607" max="4607" width="17.109375" style="55" customWidth="1"/>
    <col min="4608" max="4608" width="38.44140625" style="55" customWidth="1"/>
    <col min="4609" max="4609" width="8.44140625" style="55" bestFit="1" customWidth="1"/>
    <col min="4610" max="4610" width="15.88671875" style="55" customWidth="1"/>
    <col min="4611" max="4611" width="24.44140625" style="55" customWidth="1"/>
    <col min="4612" max="4612" width="36.44140625" style="55" customWidth="1"/>
    <col min="4613" max="4613" width="13.44140625" style="55" customWidth="1"/>
    <col min="4614" max="4614" width="12.44140625" style="55" customWidth="1"/>
    <col min="4615" max="4616" width="12.5546875" style="55" customWidth="1"/>
    <col min="4617" max="4862" width="9.109375" style="55"/>
    <col min="4863" max="4863" width="17.109375" style="55" customWidth="1"/>
    <col min="4864" max="4864" width="38.44140625" style="55" customWidth="1"/>
    <col min="4865" max="4865" width="8.44140625" style="55" bestFit="1" customWidth="1"/>
    <col min="4866" max="4866" width="15.88671875" style="55" customWidth="1"/>
    <col min="4867" max="4867" width="24.44140625" style="55" customWidth="1"/>
    <col min="4868" max="4868" width="36.44140625" style="55" customWidth="1"/>
    <col min="4869" max="4869" width="13.44140625" style="55" customWidth="1"/>
    <col min="4870" max="4870" width="12.44140625" style="55" customWidth="1"/>
    <col min="4871" max="4872" width="12.5546875" style="55" customWidth="1"/>
    <col min="4873" max="5118" width="9.109375" style="55"/>
    <col min="5119" max="5119" width="17.109375" style="55" customWidth="1"/>
    <col min="5120" max="5120" width="38.44140625" style="55" customWidth="1"/>
    <col min="5121" max="5121" width="8.44140625" style="55" bestFit="1" customWidth="1"/>
    <col min="5122" max="5122" width="15.88671875" style="55" customWidth="1"/>
    <col min="5123" max="5123" width="24.44140625" style="55" customWidth="1"/>
    <col min="5124" max="5124" width="36.44140625" style="55" customWidth="1"/>
    <col min="5125" max="5125" width="13.44140625" style="55" customWidth="1"/>
    <col min="5126" max="5126" width="12.44140625" style="55" customWidth="1"/>
    <col min="5127" max="5128" width="12.5546875" style="55" customWidth="1"/>
    <col min="5129" max="5374" width="9.109375" style="55"/>
    <col min="5375" max="5375" width="17.109375" style="55" customWidth="1"/>
    <col min="5376" max="5376" width="38.44140625" style="55" customWidth="1"/>
    <col min="5377" max="5377" width="8.44140625" style="55" bestFit="1" customWidth="1"/>
    <col min="5378" max="5378" width="15.88671875" style="55" customWidth="1"/>
    <col min="5379" max="5379" width="24.44140625" style="55" customWidth="1"/>
    <col min="5380" max="5380" width="36.44140625" style="55" customWidth="1"/>
    <col min="5381" max="5381" width="13.44140625" style="55" customWidth="1"/>
    <col min="5382" max="5382" width="12.44140625" style="55" customWidth="1"/>
    <col min="5383" max="5384" width="12.5546875" style="55" customWidth="1"/>
    <col min="5385" max="5630" width="9.109375" style="55"/>
    <col min="5631" max="5631" width="17.109375" style="55" customWidth="1"/>
    <col min="5632" max="5632" width="38.44140625" style="55" customWidth="1"/>
    <col min="5633" max="5633" width="8.44140625" style="55" bestFit="1" customWidth="1"/>
    <col min="5634" max="5634" width="15.88671875" style="55" customWidth="1"/>
    <col min="5635" max="5635" width="24.44140625" style="55" customWidth="1"/>
    <col min="5636" max="5636" width="36.44140625" style="55" customWidth="1"/>
    <col min="5637" max="5637" width="13.44140625" style="55" customWidth="1"/>
    <col min="5638" max="5638" width="12.44140625" style="55" customWidth="1"/>
    <col min="5639" max="5640" width="12.5546875" style="55" customWidth="1"/>
    <col min="5641" max="5886" width="9.109375" style="55"/>
    <col min="5887" max="5887" width="17.109375" style="55" customWidth="1"/>
    <col min="5888" max="5888" width="38.44140625" style="55" customWidth="1"/>
    <col min="5889" max="5889" width="8.44140625" style="55" bestFit="1" customWidth="1"/>
    <col min="5890" max="5890" width="15.88671875" style="55" customWidth="1"/>
    <col min="5891" max="5891" width="24.44140625" style="55" customWidth="1"/>
    <col min="5892" max="5892" width="36.44140625" style="55" customWidth="1"/>
    <col min="5893" max="5893" width="13.44140625" style="55" customWidth="1"/>
    <col min="5894" max="5894" width="12.44140625" style="55" customWidth="1"/>
    <col min="5895" max="5896" width="12.5546875" style="55" customWidth="1"/>
    <col min="5897" max="6142" width="9.109375" style="55"/>
    <col min="6143" max="6143" width="17.109375" style="55" customWidth="1"/>
    <col min="6144" max="6144" width="38.44140625" style="55" customWidth="1"/>
    <col min="6145" max="6145" width="8.44140625" style="55" bestFit="1" customWidth="1"/>
    <col min="6146" max="6146" width="15.88671875" style="55" customWidth="1"/>
    <col min="6147" max="6147" width="24.44140625" style="55" customWidth="1"/>
    <col min="6148" max="6148" width="36.44140625" style="55" customWidth="1"/>
    <col min="6149" max="6149" width="13.44140625" style="55" customWidth="1"/>
    <col min="6150" max="6150" width="12.44140625" style="55" customWidth="1"/>
    <col min="6151" max="6152" width="12.5546875" style="55" customWidth="1"/>
    <col min="6153" max="6398" width="9.109375" style="55"/>
    <col min="6399" max="6399" width="17.109375" style="55" customWidth="1"/>
    <col min="6400" max="6400" width="38.44140625" style="55" customWidth="1"/>
    <col min="6401" max="6401" width="8.44140625" style="55" bestFit="1" customWidth="1"/>
    <col min="6402" max="6402" width="15.88671875" style="55" customWidth="1"/>
    <col min="6403" max="6403" width="24.44140625" style="55" customWidth="1"/>
    <col min="6404" max="6404" width="36.44140625" style="55" customWidth="1"/>
    <col min="6405" max="6405" width="13.44140625" style="55" customWidth="1"/>
    <col min="6406" max="6406" width="12.44140625" style="55" customWidth="1"/>
    <col min="6407" max="6408" width="12.5546875" style="55" customWidth="1"/>
    <col min="6409" max="6654" width="9.109375" style="55"/>
    <col min="6655" max="6655" width="17.109375" style="55" customWidth="1"/>
    <col min="6656" max="6656" width="38.44140625" style="55" customWidth="1"/>
    <col min="6657" max="6657" width="8.44140625" style="55" bestFit="1" customWidth="1"/>
    <col min="6658" max="6658" width="15.88671875" style="55" customWidth="1"/>
    <col min="6659" max="6659" width="24.44140625" style="55" customWidth="1"/>
    <col min="6660" max="6660" width="36.44140625" style="55" customWidth="1"/>
    <col min="6661" max="6661" width="13.44140625" style="55" customWidth="1"/>
    <col min="6662" max="6662" width="12.44140625" style="55" customWidth="1"/>
    <col min="6663" max="6664" width="12.5546875" style="55" customWidth="1"/>
    <col min="6665" max="6910" width="9.109375" style="55"/>
    <col min="6911" max="6911" width="17.109375" style="55" customWidth="1"/>
    <col min="6912" max="6912" width="38.44140625" style="55" customWidth="1"/>
    <col min="6913" max="6913" width="8.44140625" style="55" bestFit="1" customWidth="1"/>
    <col min="6914" max="6914" width="15.88671875" style="55" customWidth="1"/>
    <col min="6915" max="6915" width="24.44140625" style="55" customWidth="1"/>
    <col min="6916" max="6916" width="36.44140625" style="55" customWidth="1"/>
    <col min="6917" max="6917" width="13.44140625" style="55" customWidth="1"/>
    <col min="6918" max="6918" width="12.44140625" style="55" customWidth="1"/>
    <col min="6919" max="6920" width="12.5546875" style="55" customWidth="1"/>
    <col min="6921" max="7166" width="9.109375" style="55"/>
    <col min="7167" max="7167" width="17.109375" style="55" customWidth="1"/>
    <col min="7168" max="7168" width="38.44140625" style="55" customWidth="1"/>
    <col min="7169" max="7169" width="8.44140625" style="55" bestFit="1" customWidth="1"/>
    <col min="7170" max="7170" width="15.88671875" style="55" customWidth="1"/>
    <col min="7171" max="7171" width="24.44140625" style="55" customWidth="1"/>
    <col min="7172" max="7172" width="36.44140625" style="55" customWidth="1"/>
    <col min="7173" max="7173" width="13.44140625" style="55" customWidth="1"/>
    <col min="7174" max="7174" width="12.44140625" style="55" customWidth="1"/>
    <col min="7175" max="7176" width="12.5546875" style="55" customWidth="1"/>
    <col min="7177" max="7422" width="9.109375" style="55"/>
    <col min="7423" max="7423" width="17.109375" style="55" customWidth="1"/>
    <col min="7424" max="7424" width="38.44140625" style="55" customWidth="1"/>
    <col min="7425" max="7425" width="8.44140625" style="55" bestFit="1" customWidth="1"/>
    <col min="7426" max="7426" width="15.88671875" style="55" customWidth="1"/>
    <col min="7427" max="7427" width="24.44140625" style="55" customWidth="1"/>
    <col min="7428" max="7428" width="36.44140625" style="55" customWidth="1"/>
    <col min="7429" max="7429" width="13.44140625" style="55" customWidth="1"/>
    <col min="7430" max="7430" width="12.44140625" style="55" customWidth="1"/>
    <col min="7431" max="7432" width="12.5546875" style="55" customWidth="1"/>
    <col min="7433" max="7678" width="9.109375" style="55"/>
    <col min="7679" max="7679" width="17.109375" style="55" customWidth="1"/>
    <col min="7680" max="7680" width="38.44140625" style="55" customWidth="1"/>
    <col min="7681" max="7681" width="8.44140625" style="55" bestFit="1" customWidth="1"/>
    <col min="7682" max="7682" width="15.88671875" style="55" customWidth="1"/>
    <col min="7683" max="7683" width="24.44140625" style="55" customWidth="1"/>
    <col min="7684" max="7684" width="36.44140625" style="55" customWidth="1"/>
    <col min="7685" max="7685" width="13.44140625" style="55" customWidth="1"/>
    <col min="7686" max="7686" width="12.44140625" style="55" customWidth="1"/>
    <col min="7687" max="7688" width="12.5546875" style="55" customWidth="1"/>
    <col min="7689" max="7934" width="9.109375" style="55"/>
    <col min="7935" max="7935" width="17.109375" style="55" customWidth="1"/>
    <col min="7936" max="7936" width="38.44140625" style="55" customWidth="1"/>
    <col min="7937" max="7937" width="8.44140625" style="55" bestFit="1" customWidth="1"/>
    <col min="7938" max="7938" width="15.88671875" style="55" customWidth="1"/>
    <col min="7939" max="7939" width="24.44140625" style="55" customWidth="1"/>
    <col min="7940" max="7940" width="36.44140625" style="55" customWidth="1"/>
    <col min="7941" max="7941" width="13.44140625" style="55" customWidth="1"/>
    <col min="7942" max="7942" width="12.44140625" style="55" customWidth="1"/>
    <col min="7943" max="7944" width="12.5546875" style="55" customWidth="1"/>
    <col min="7945" max="8190" width="9.109375" style="55"/>
    <col min="8191" max="8191" width="17.109375" style="55" customWidth="1"/>
    <col min="8192" max="8192" width="38.44140625" style="55" customWidth="1"/>
    <col min="8193" max="8193" width="8.44140625" style="55" bestFit="1" customWidth="1"/>
    <col min="8194" max="8194" width="15.88671875" style="55" customWidth="1"/>
    <col min="8195" max="8195" width="24.44140625" style="55" customWidth="1"/>
    <col min="8196" max="8196" width="36.44140625" style="55" customWidth="1"/>
    <col min="8197" max="8197" width="13.44140625" style="55" customWidth="1"/>
    <col min="8198" max="8198" width="12.44140625" style="55" customWidth="1"/>
    <col min="8199" max="8200" width="12.5546875" style="55" customWidth="1"/>
    <col min="8201" max="8446" width="9.109375" style="55"/>
    <col min="8447" max="8447" width="17.109375" style="55" customWidth="1"/>
    <col min="8448" max="8448" width="38.44140625" style="55" customWidth="1"/>
    <col min="8449" max="8449" width="8.44140625" style="55" bestFit="1" customWidth="1"/>
    <col min="8450" max="8450" width="15.88671875" style="55" customWidth="1"/>
    <col min="8451" max="8451" width="24.44140625" style="55" customWidth="1"/>
    <col min="8452" max="8452" width="36.44140625" style="55" customWidth="1"/>
    <col min="8453" max="8453" width="13.44140625" style="55" customWidth="1"/>
    <col min="8454" max="8454" width="12.44140625" style="55" customWidth="1"/>
    <col min="8455" max="8456" width="12.5546875" style="55" customWidth="1"/>
    <col min="8457" max="8702" width="9.109375" style="55"/>
    <col min="8703" max="8703" width="17.109375" style="55" customWidth="1"/>
    <col min="8704" max="8704" width="38.44140625" style="55" customWidth="1"/>
    <col min="8705" max="8705" width="8.44140625" style="55" bestFit="1" customWidth="1"/>
    <col min="8706" max="8706" width="15.88671875" style="55" customWidth="1"/>
    <col min="8707" max="8707" width="24.44140625" style="55" customWidth="1"/>
    <col min="8708" max="8708" width="36.44140625" style="55" customWidth="1"/>
    <col min="8709" max="8709" width="13.44140625" style="55" customWidth="1"/>
    <col min="8710" max="8710" width="12.44140625" style="55" customWidth="1"/>
    <col min="8711" max="8712" width="12.5546875" style="55" customWidth="1"/>
    <col min="8713" max="8958" width="9.109375" style="55"/>
    <col min="8959" max="8959" width="17.109375" style="55" customWidth="1"/>
    <col min="8960" max="8960" width="38.44140625" style="55" customWidth="1"/>
    <col min="8961" max="8961" width="8.44140625" style="55" bestFit="1" customWidth="1"/>
    <col min="8962" max="8962" width="15.88671875" style="55" customWidth="1"/>
    <col min="8963" max="8963" width="24.44140625" style="55" customWidth="1"/>
    <col min="8964" max="8964" width="36.44140625" style="55" customWidth="1"/>
    <col min="8965" max="8965" width="13.44140625" style="55" customWidth="1"/>
    <col min="8966" max="8966" width="12.44140625" style="55" customWidth="1"/>
    <col min="8967" max="8968" width="12.5546875" style="55" customWidth="1"/>
    <col min="8969" max="9214" width="9.109375" style="55"/>
    <col min="9215" max="9215" width="17.109375" style="55" customWidth="1"/>
    <col min="9216" max="9216" width="38.44140625" style="55" customWidth="1"/>
    <col min="9217" max="9217" width="8.44140625" style="55" bestFit="1" customWidth="1"/>
    <col min="9218" max="9218" width="15.88671875" style="55" customWidth="1"/>
    <col min="9219" max="9219" width="24.44140625" style="55" customWidth="1"/>
    <col min="9220" max="9220" width="36.44140625" style="55" customWidth="1"/>
    <col min="9221" max="9221" width="13.44140625" style="55" customWidth="1"/>
    <col min="9222" max="9222" width="12.44140625" style="55" customWidth="1"/>
    <col min="9223" max="9224" width="12.5546875" style="55" customWidth="1"/>
    <col min="9225" max="9470" width="9.109375" style="55"/>
    <col min="9471" max="9471" width="17.109375" style="55" customWidth="1"/>
    <col min="9472" max="9472" width="38.44140625" style="55" customWidth="1"/>
    <col min="9473" max="9473" width="8.44140625" style="55" bestFit="1" customWidth="1"/>
    <col min="9474" max="9474" width="15.88671875" style="55" customWidth="1"/>
    <col min="9475" max="9475" width="24.44140625" style="55" customWidth="1"/>
    <col min="9476" max="9476" width="36.44140625" style="55" customWidth="1"/>
    <col min="9477" max="9477" width="13.44140625" style="55" customWidth="1"/>
    <col min="9478" max="9478" width="12.44140625" style="55" customWidth="1"/>
    <col min="9479" max="9480" width="12.5546875" style="55" customWidth="1"/>
    <col min="9481" max="9726" width="9.109375" style="55"/>
    <col min="9727" max="9727" width="17.109375" style="55" customWidth="1"/>
    <col min="9728" max="9728" width="38.44140625" style="55" customWidth="1"/>
    <col min="9729" max="9729" width="8.44140625" style="55" bestFit="1" customWidth="1"/>
    <col min="9730" max="9730" width="15.88671875" style="55" customWidth="1"/>
    <col min="9731" max="9731" width="24.44140625" style="55" customWidth="1"/>
    <col min="9732" max="9732" width="36.44140625" style="55" customWidth="1"/>
    <col min="9733" max="9733" width="13.44140625" style="55" customWidth="1"/>
    <col min="9734" max="9734" width="12.44140625" style="55" customWidth="1"/>
    <col min="9735" max="9736" width="12.5546875" style="55" customWidth="1"/>
    <col min="9737" max="9982" width="9.109375" style="55"/>
    <col min="9983" max="9983" width="17.109375" style="55" customWidth="1"/>
    <col min="9984" max="9984" width="38.44140625" style="55" customWidth="1"/>
    <col min="9985" max="9985" width="8.44140625" style="55" bestFit="1" customWidth="1"/>
    <col min="9986" max="9986" width="15.88671875" style="55" customWidth="1"/>
    <col min="9987" max="9987" width="24.44140625" style="55" customWidth="1"/>
    <col min="9988" max="9988" width="36.44140625" style="55" customWidth="1"/>
    <col min="9989" max="9989" width="13.44140625" style="55" customWidth="1"/>
    <col min="9990" max="9990" width="12.44140625" style="55" customWidth="1"/>
    <col min="9991" max="9992" width="12.5546875" style="55" customWidth="1"/>
    <col min="9993" max="10238" width="9.109375" style="55"/>
    <col min="10239" max="10239" width="17.109375" style="55" customWidth="1"/>
    <col min="10240" max="10240" width="38.44140625" style="55" customWidth="1"/>
    <col min="10241" max="10241" width="8.44140625" style="55" bestFit="1" customWidth="1"/>
    <col min="10242" max="10242" width="15.88671875" style="55" customWidth="1"/>
    <col min="10243" max="10243" width="24.44140625" style="55" customWidth="1"/>
    <col min="10244" max="10244" width="36.44140625" style="55" customWidth="1"/>
    <col min="10245" max="10245" width="13.44140625" style="55" customWidth="1"/>
    <col min="10246" max="10246" width="12.44140625" style="55" customWidth="1"/>
    <col min="10247" max="10248" width="12.5546875" style="55" customWidth="1"/>
    <col min="10249" max="10494" width="9.109375" style="55"/>
    <col min="10495" max="10495" width="17.109375" style="55" customWidth="1"/>
    <col min="10496" max="10496" width="38.44140625" style="55" customWidth="1"/>
    <col min="10497" max="10497" width="8.44140625" style="55" bestFit="1" customWidth="1"/>
    <col min="10498" max="10498" width="15.88671875" style="55" customWidth="1"/>
    <col min="10499" max="10499" width="24.44140625" style="55" customWidth="1"/>
    <col min="10500" max="10500" width="36.44140625" style="55" customWidth="1"/>
    <col min="10501" max="10501" width="13.44140625" style="55" customWidth="1"/>
    <col min="10502" max="10502" width="12.44140625" style="55" customWidth="1"/>
    <col min="10503" max="10504" width="12.5546875" style="55" customWidth="1"/>
    <col min="10505" max="10750" width="9.109375" style="55"/>
    <col min="10751" max="10751" width="17.109375" style="55" customWidth="1"/>
    <col min="10752" max="10752" width="38.44140625" style="55" customWidth="1"/>
    <col min="10753" max="10753" width="8.44140625" style="55" bestFit="1" customWidth="1"/>
    <col min="10754" max="10754" width="15.88671875" style="55" customWidth="1"/>
    <col min="10755" max="10755" width="24.44140625" style="55" customWidth="1"/>
    <col min="10756" max="10756" width="36.44140625" style="55" customWidth="1"/>
    <col min="10757" max="10757" width="13.44140625" style="55" customWidth="1"/>
    <col min="10758" max="10758" width="12.44140625" style="55" customWidth="1"/>
    <col min="10759" max="10760" width="12.5546875" style="55" customWidth="1"/>
    <col min="10761" max="11006" width="9.109375" style="55"/>
    <col min="11007" max="11007" width="17.109375" style="55" customWidth="1"/>
    <col min="11008" max="11008" width="38.44140625" style="55" customWidth="1"/>
    <col min="11009" max="11009" width="8.44140625" style="55" bestFit="1" customWidth="1"/>
    <col min="11010" max="11010" width="15.88671875" style="55" customWidth="1"/>
    <col min="11011" max="11011" width="24.44140625" style="55" customWidth="1"/>
    <col min="11012" max="11012" width="36.44140625" style="55" customWidth="1"/>
    <col min="11013" max="11013" width="13.44140625" style="55" customWidth="1"/>
    <col min="11014" max="11014" width="12.44140625" style="55" customWidth="1"/>
    <col min="11015" max="11016" width="12.5546875" style="55" customWidth="1"/>
    <col min="11017" max="11262" width="9.109375" style="55"/>
    <col min="11263" max="11263" width="17.109375" style="55" customWidth="1"/>
    <col min="11264" max="11264" width="38.44140625" style="55" customWidth="1"/>
    <col min="11265" max="11265" width="8.44140625" style="55" bestFit="1" customWidth="1"/>
    <col min="11266" max="11266" width="15.88671875" style="55" customWidth="1"/>
    <col min="11267" max="11267" width="24.44140625" style="55" customWidth="1"/>
    <col min="11268" max="11268" width="36.44140625" style="55" customWidth="1"/>
    <col min="11269" max="11269" width="13.44140625" style="55" customWidth="1"/>
    <col min="11270" max="11270" width="12.44140625" style="55" customWidth="1"/>
    <col min="11271" max="11272" width="12.5546875" style="55" customWidth="1"/>
    <col min="11273" max="11518" width="9.109375" style="55"/>
    <col min="11519" max="11519" width="17.109375" style="55" customWidth="1"/>
    <col min="11520" max="11520" width="38.44140625" style="55" customWidth="1"/>
    <col min="11521" max="11521" width="8.44140625" style="55" bestFit="1" customWidth="1"/>
    <col min="11522" max="11522" width="15.88671875" style="55" customWidth="1"/>
    <col min="11523" max="11523" width="24.44140625" style="55" customWidth="1"/>
    <col min="11524" max="11524" width="36.44140625" style="55" customWidth="1"/>
    <col min="11525" max="11525" width="13.44140625" style="55" customWidth="1"/>
    <col min="11526" max="11526" width="12.44140625" style="55" customWidth="1"/>
    <col min="11527" max="11528" width="12.5546875" style="55" customWidth="1"/>
    <col min="11529" max="11774" width="9.109375" style="55"/>
    <col min="11775" max="11775" width="17.109375" style="55" customWidth="1"/>
    <col min="11776" max="11776" width="38.44140625" style="55" customWidth="1"/>
    <col min="11777" max="11777" width="8.44140625" style="55" bestFit="1" customWidth="1"/>
    <col min="11778" max="11778" width="15.88671875" style="55" customWidth="1"/>
    <col min="11779" max="11779" width="24.44140625" style="55" customWidth="1"/>
    <col min="11780" max="11780" width="36.44140625" style="55" customWidth="1"/>
    <col min="11781" max="11781" width="13.44140625" style="55" customWidth="1"/>
    <col min="11782" max="11782" width="12.44140625" style="55" customWidth="1"/>
    <col min="11783" max="11784" width="12.5546875" style="55" customWidth="1"/>
    <col min="11785" max="12030" width="9.109375" style="55"/>
    <col min="12031" max="12031" width="17.109375" style="55" customWidth="1"/>
    <col min="12032" max="12032" width="38.44140625" style="55" customWidth="1"/>
    <col min="12033" max="12033" width="8.44140625" style="55" bestFit="1" customWidth="1"/>
    <col min="12034" max="12034" width="15.88671875" style="55" customWidth="1"/>
    <col min="12035" max="12035" width="24.44140625" style="55" customWidth="1"/>
    <col min="12036" max="12036" width="36.44140625" style="55" customWidth="1"/>
    <col min="12037" max="12037" width="13.44140625" style="55" customWidth="1"/>
    <col min="12038" max="12038" width="12.44140625" style="55" customWidth="1"/>
    <col min="12039" max="12040" width="12.5546875" style="55" customWidth="1"/>
    <col min="12041" max="12286" width="9.109375" style="55"/>
    <col min="12287" max="12287" width="17.109375" style="55" customWidth="1"/>
    <col min="12288" max="12288" width="38.44140625" style="55" customWidth="1"/>
    <col min="12289" max="12289" width="8.44140625" style="55" bestFit="1" customWidth="1"/>
    <col min="12290" max="12290" width="15.88671875" style="55" customWidth="1"/>
    <col min="12291" max="12291" width="24.44140625" style="55" customWidth="1"/>
    <col min="12292" max="12292" width="36.44140625" style="55" customWidth="1"/>
    <col min="12293" max="12293" width="13.44140625" style="55" customWidth="1"/>
    <col min="12294" max="12294" width="12.44140625" style="55" customWidth="1"/>
    <col min="12295" max="12296" width="12.5546875" style="55" customWidth="1"/>
    <col min="12297" max="12542" width="9.109375" style="55"/>
    <col min="12543" max="12543" width="17.109375" style="55" customWidth="1"/>
    <col min="12544" max="12544" width="38.44140625" style="55" customWidth="1"/>
    <col min="12545" max="12545" width="8.44140625" style="55" bestFit="1" customWidth="1"/>
    <col min="12546" max="12546" width="15.88671875" style="55" customWidth="1"/>
    <col min="12547" max="12547" width="24.44140625" style="55" customWidth="1"/>
    <col min="12548" max="12548" width="36.44140625" style="55" customWidth="1"/>
    <col min="12549" max="12549" width="13.44140625" style="55" customWidth="1"/>
    <col min="12550" max="12550" width="12.44140625" style="55" customWidth="1"/>
    <col min="12551" max="12552" width="12.5546875" style="55" customWidth="1"/>
    <col min="12553" max="12798" width="9.109375" style="55"/>
    <col min="12799" max="12799" width="17.109375" style="55" customWidth="1"/>
    <col min="12800" max="12800" width="38.44140625" style="55" customWidth="1"/>
    <col min="12801" max="12801" width="8.44140625" style="55" bestFit="1" customWidth="1"/>
    <col min="12802" max="12802" width="15.88671875" style="55" customWidth="1"/>
    <col min="12803" max="12803" width="24.44140625" style="55" customWidth="1"/>
    <col min="12804" max="12804" width="36.44140625" style="55" customWidth="1"/>
    <col min="12805" max="12805" width="13.44140625" style="55" customWidth="1"/>
    <col min="12806" max="12806" width="12.44140625" style="55" customWidth="1"/>
    <col min="12807" max="12808" width="12.5546875" style="55" customWidth="1"/>
    <col min="12809" max="13054" width="9.109375" style="55"/>
    <col min="13055" max="13055" width="17.109375" style="55" customWidth="1"/>
    <col min="13056" max="13056" width="38.44140625" style="55" customWidth="1"/>
    <col min="13057" max="13057" width="8.44140625" style="55" bestFit="1" customWidth="1"/>
    <col min="13058" max="13058" width="15.88671875" style="55" customWidth="1"/>
    <col min="13059" max="13059" width="24.44140625" style="55" customWidth="1"/>
    <col min="13060" max="13060" width="36.44140625" style="55" customWidth="1"/>
    <col min="13061" max="13061" width="13.44140625" style="55" customWidth="1"/>
    <col min="13062" max="13062" width="12.44140625" style="55" customWidth="1"/>
    <col min="13063" max="13064" width="12.5546875" style="55" customWidth="1"/>
    <col min="13065" max="13310" width="9.109375" style="55"/>
    <col min="13311" max="13311" width="17.109375" style="55" customWidth="1"/>
    <col min="13312" max="13312" width="38.44140625" style="55" customWidth="1"/>
    <col min="13313" max="13313" width="8.44140625" style="55" bestFit="1" customWidth="1"/>
    <col min="13314" max="13314" width="15.88671875" style="55" customWidth="1"/>
    <col min="13315" max="13315" width="24.44140625" style="55" customWidth="1"/>
    <col min="13316" max="13316" width="36.44140625" style="55" customWidth="1"/>
    <col min="13317" max="13317" width="13.44140625" style="55" customWidth="1"/>
    <col min="13318" max="13318" width="12.44140625" style="55" customWidth="1"/>
    <col min="13319" max="13320" width="12.5546875" style="55" customWidth="1"/>
    <col min="13321" max="13566" width="9.109375" style="55"/>
    <col min="13567" max="13567" width="17.109375" style="55" customWidth="1"/>
    <col min="13568" max="13568" width="38.44140625" style="55" customWidth="1"/>
    <col min="13569" max="13569" width="8.44140625" style="55" bestFit="1" customWidth="1"/>
    <col min="13570" max="13570" width="15.88671875" style="55" customWidth="1"/>
    <col min="13571" max="13571" width="24.44140625" style="55" customWidth="1"/>
    <col min="13572" max="13572" width="36.44140625" style="55" customWidth="1"/>
    <col min="13573" max="13573" width="13.44140625" style="55" customWidth="1"/>
    <col min="13574" max="13574" width="12.44140625" style="55" customWidth="1"/>
    <col min="13575" max="13576" width="12.5546875" style="55" customWidth="1"/>
    <col min="13577" max="13822" width="9.109375" style="55"/>
    <col min="13823" max="13823" width="17.109375" style="55" customWidth="1"/>
    <col min="13824" max="13824" width="38.44140625" style="55" customWidth="1"/>
    <col min="13825" max="13825" width="8.44140625" style="55" bestFit="1" customWidth="1"/>
    <col min="13826" max="13826" width="15.88671875" style="55" customWidth="1"/>
    <col min="13827" max="13827" width="24.44140625" style="55" customWidth="1"/>
    <col min="13828" max="13828" width="36.44140625" style="55" customWidth="1"/>
    <col min="13829" max="13829" width="13.44140625" style="55" customWidth="1"/>
    <col min="13830" max="13830" width="12.44140625" style="55" customWidth="1"/>
    <col min="13831" max="13832" width="12.5546875" style="55" customWidth="1"/>
    <col min="13833" max="14078" width="9.109375" style="55"/>
    <col min="14079" max="14079" width="17.109375" style="55" customWidth="1"/>
    <col min="14080" max="14080" width="38.44140625" style="55" customWidth="1"/>
    <col min="14081" max="14081" width="8.44140625" style="55" bestFit="1" customWidth="1"/>
    <col min="14082" max="14082" width="15.88671875" style="55" customWidth="1"/>
    <col min="14083" max="14083" width="24.44140625" style="55" customWidth="1"/>
    <col min="14084" max="14084" width="36.44140625" style="55" customWidth="1"/>
    <col min="14085" max="14085" width="13.44140625" style="55" customWidth="1"/>
    <col min="14086" max="14086" width="12.44140625" style="55" customWidth="1"/>
    <col min="14087" max="14088" width="12.5546875" style="55" customWidth="1"/>
    <col min="14089" max="14334" width="9.109375" style="55"/>
    <col min="14335" max="14335" width="17.109375" style="55" customWidth="1"/>
    <col min="14336" max="14336" width="38.44140625" style="55" customWidth="1"/>
    <col min="14337" max="14337" width="8.44140625" style="55" bestFit="1" customWidth="1"/>
    <col min="14338" max="14338" width="15.88671875" style="55" customWidth="1"/>
    <col min="14339" max="14339" width="24.44140625" style="55" customWidth="1"/>
    <col min="14340" max="14340" width="36.44140625" style="55" customWidth="1"/>
    <col min="14341" max="14341" width="13.44140625" style="55" customWidth="1"/>
    <col min="14342" max="14342" width="12.44140625" style="55" customWidth="1"/>
    <col min="14343" max="14344" width="12.5546875" style="55" customWidth="1"/>
    <col min="14345" max="14590" width="9.109375" style="55"/>
    <col min="14591" max="14591" width="17.109375" style="55" customWidth="1"/>
    <col min="14592" max="14592" width="38.44140625" style="55" customWidth="1"/>
    <col min="14593" max="14593" width="8.44140625" style="55" bestFit="1" customWidth="1"/>
    <col min="14594" max="14594" width="15.88671875" style="55" customWidth="1"/>
    <col min="14595" max="14595" width="24.44140625" style="55" customWidth="1"/>
    <col min="14596" max="14596" width="36.44140625" style="55" customWidth="1"/>
    <col min="14597" max="14597" width="13.44140625" style="55" customWidth="1"/>
    <col min="14598" max="14598" width="12.44140625" style="55" customWidth="1"/>
    <col min="14599" max="14600" width="12.5546875" style="55" customWidth="1"/>
    <col min="14601" max="14846" width="9.109375" style="55"/>
    <col min="14847" max="14847" width="17.109375" style="55" customWidth="1"/>
    <col min="14848" max="14848" width="38.44140625" style="55" customWidth="1"/>
    <col min="14849" max="14849" width="8.44140625" style="55" bestFit="1" customWidth="1"/>
    <col min="14850" max="14850" width="15.88671875" style="55" customWidth="1"/>
    <col min="14851" max="14851" width="24.44140625" style="55" customWidth="1"/>
    <col min="14852" max="14852" width="36.44140625" style="55" customWidth="1"/>
    <col min="14853" max="14853" width="13.44140625" style="55" customWidth="1"/>
    <col min="14854" max="14854" width="12.44140625" style="55" customWidth="1"/>
    <col min="14855" max="14856" width="12.5546875" style="55" customWidth="1"/>
    <col min="14857" max="15102" width="9.109375" style="55"/>
    <col min="15103" max="15103" width="17.109375" style="55" customWidth="1"/>
    <col min="15104" max="15104" width="38.44140625" style="55" customWidth="1"/>
    <col min="15105" max="15105" width="8.44140625" style="55" bestFit="1" customWidth="1"/>
    <col min="15106" max="15106" width="15.88671875" style="55" customWidth="1"/>
    <col min="15107" max="15107" width="24.44140625" style="55" customWidth="1"/>
    <col min="15108" max="15108" width="36.44140625" style="55" customWidth="1"/>
    <col min="15109" max="15109" width="13.44140625" style="55" customWidth="1"/>
    <col min="15110" max="15110" width="12.44140625" style="55" customWidth="1"/>
    <col min="15111" max="15112" width="12.5546875" style="55" customWidth="1"/>
    <col min="15113" max="15358" width="9.109375" style="55"/>
    <col min="15359" max="15359" width="17.109375" style="55" customWidth="1"/>
    <col min="15360" max="15360" width="38.44140625" style="55" customWidth="1"/>
    <col min="15361" max="15361" width="8.44140625" style="55" bestFit="1" customWidth="1"/>
    <col min="15362" max="15362" width="15.88671875" style="55" customWidth="1"/>
    <col min="15363" max="15363" width="24.44140625" style="55" customWidth="1"/>
    <col min="15364" max="15364" width="36.44140625" style="55" customWidth="1"/>
    <col min="15365" max="15365" width="13.44140625" style="55" customWidth="1"/>
    <col min="15366" max="15366" width="12.44140625" style="55" customWidth="1"/>
    <col min="15367" max="15368" width="12.5546875" style="55" customWidth="1"/>
    <col min="15369" max="15614" width="9.109375" style="55"/>
    <col min="15615" max="15615" width="17.109375" style="55" customWidth="1"/>
    <col min="15616" max="15616" width="38.44140625" style="55" customWidth="1"/>
    <col min="15617" max="15617" width="8.44140625" style="55" bestFit="1" customWidth="1"/>
    <col min="15618" max="15618" width="15.88671875" style="55" customWidth="1"/>
    <col min="15619" max="15619" width="24.44140625" style="55" customWidth="1"/>
    <col min="15620" max="15620" width="36.44140625" style="55" customWidth="1"/>
    <col min="15621" max="15621" width="13.44140625" style="55" customWidth="1"/>
    <col min="15622" max="15622" width="12.44140625" style="55" customWidth="1"/>
    <col min="15623" max="15624" width="12.5546875" style="55" customWidth="1"/>
    <col min="15625" max="15870" width="9.109375" style="55"/>
    <col min="15871" max="15871" width="17.109375" style="55" customWidth="1"/>
    <col min="15872" max="15872" width="38.44140625" style="55" customWidth="1"/>
    <col min="15873" max="15873" width="8.44140625" style="55" bestFit="1" customWidth="1"/>
    <col min="15874" max="15874" width="15.88671875" style="55" customWidth="1"/>
    <col min="15875" max="15875" width="24.44140625" style="55" customWidth="1"/>
    <col min="15876" max="15876" width="36.44140625" style="55" customWidth="1"/>
    <col min="15877" max="15877" width="13.44140625" style="55" customWidth="1"/>
    <col min="15878" max="15878" width="12.44140625" style="55" customWidth="1"/>
    <col min="15879" max="15880" width="12.5546875" style="55" customWidth="1"/>
    <col min="15881" max="16126" width="9.109375" style="55"/>
    <col min="16127" max="16127" width="17.109375" style="55" customWidth="1"/>
    <col min="16128" max="16128" width="38.44140625" style="55" customWidth="1"/>
    <col min="16129" max="16129" width="8.44140625" style="55" bestFit="1" customWidth="1"/>
    <col min="16130" max="16130" width="15.88671875" style="55" customWidth="1"/>
    <col min="16131" max="16131" width="24.44140625" style="55" customWidth="1"/>
    <col min="16132" max="16132" width="36.44140625" style="55" customWidth="1"/>
    <col min="16133" max="16133" width="13.44140625" style="55" customWidth="1"/>
    <col min="16134" max="16134" width="12.44140625" style="55" customWidth="1"/>
    <col min="16135" max="16136" width="12.5546875" style="55" customWidth="1"/>
    <col min="16137" max="16383" width="9.109375" style="55"/>
    <col min="16384" max="16384" width="9.109375" style="55"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ht="26.4" x14ac:dyDescent="0.3">
      <c r="A2" s="128" t="s">
        <v>76</v>
      </c>
      <c r="B2" s="134" t="s">
        <v>213</v>
      </c>
      <c r="C2" s="52">
        <v>3460</v>
      </c>
      <c r="D2" s="52">
        <v>5171</v>
      </c>
      <c r="E2" s="52" t="s">
        <v>165</v>
      </c>
      <c r="F2" s="130" t="s">
        <v>214</v>
      </c>
      <c r="G2" s="213">
        <v>500000</v>
      </c>
      <c r="H2" s="213">
        <v>500000</v>
      </c>
      <c r="I2" s="213">
        <v>500000</v>
      </c>
      <c r="J2" s="213">
        <v>500000</v>
      </c>
    </row>
    <row r="3" spans="1:10" x14ac:dyDescent="0.3">
      <c r="A3" s="128"/>
      <c r="B3" s="175" t="s">
        <v>286</v>
      </c>
      <c r="C3" s="175"/>
      <c r="D3" s="175"/>
      <c r="E3" s="175"/>
      <c r="F3" s="175" t="s">
        <v>287</v>
      </c>
      <c r="G3" s="164">
        <v>2000000</v>
      </c>
      <c r="H3" s="164"/>
      <c r="I3" s="165"/>
      <c r="J3" s="164"/>
    </row>
    <row r="4" spans="1:10" x14ac:dyDescent="0.3">
      <c r="A4" s="128"/>
      <c r="B4" s="175"/>
      <c r="C4" s="175"/>
      <c r="D4" s="175"/>
      <c r="E4" s="175"/>
      <c r="F4" s="175"/>
      <c r="G4" s="174"/>
      <c r="H4" s="174"/>
      <c r="I4" s="173"/>
      <c r="J4" s="174"/>
    </row>
    <row r="5" spans="1:10" x14ac:dyDescent="0.3">
      <c r="A5" s="128" t="s">
        <v>101</v>
      </c>
      <c r="B5" s="175"/>
      <c r="C5" s="175"/>
      <c r="D5" s="175"/>
      <c r="E5" s="175"/>
      <c r="F5" s="175"/>
      <c r="G5" s="174">
        <f>SUM(G2:G4)</f>
        <v>2500000</v>
      </c>
      <c r="H5" s="174">
        <f>SUM(H2:H4)</f>
        <v>500000</v>
      </c>
      <c r="I5" s="174">
        <f>SUM(I2:I4)</f>
        <v>500000</v>
      </c>
      <c r="J5" s="174">
        <f>SUM(J2:J4)</f>
        <v>500000</v>
      </c>
    </row>
  </sheetData>
  <autoFilter ref="A1:I1"/>
  <phoneticPr fontId="28" type="noConversion"/>
  <pageMargins left="0.7" right="0.7" top="0.78740157499999996" bottom="0.78740157499999996" header="0.3" footer="0.3"/>
  <pageSetup paperSize="9" scale="68"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pane ySplit="1" topLeftCell="A2" activePane="bottomLeft" state="frozen"/>
      <selection pane="bottomLeft" activeCell="G19" sqref="G19"/>
    </sheetView>
  </sheetViews>
  <sheetFormatPr defaultRowHeight="14.4" x14ac:dyDescent="0.3"/>
  <cols>
    <col min="1" max="1" width="20.44140625" style="55" customWidth="1"/>
    <col min="2" max="2" width="31" style="55" customWidth="1"/>
    <col min="3" max="3" width="9.109375" style="55"/>
    <col min="4" max="4" width="14.5546875" style="55" customWidth="1"/>
    <col min="5" max="5" width="23" style="55" customWidth="1"/>
    <col min="6" max="6" width="30.5546875" style="55" bestFit="1" customWidth="1"/>
    <col min="7" max="9" width="12.88671875" style="193" bestFit="1" customWidth="1"/>
    <col min="10" max="10" width="12.88671875" style="55" bestFit="1" customWidth="1"/>
    <col min="11" max="255" width="9.109375" style="55"/>
    <col min="256" max="256" width="20.44140625" style="55" customWidth="1"/>
    <col min="257" max="257" width="31" style="55" customWidth="1"/>
    <col min="258" max="258" width="9.109375" style="55"/>
    <col min="259" max="259" width="14.5546875" style="55" customWidth="1"/>
    <col min="260" max="260" width="23" style="55" customWidth="1"/>
    <col min="261" max="261" width="30.5546875" style="55" bestFit="1" customWidth="1"/>
    <col min="262" max="262" width="21.5546875" style="55" customWidth="1"/>
    <col min="263" max="263" width="11.5546875" style="55" bestFit="1" customWidth="1"/>
    <col min="264" max="265" width="11.44140625" style="55" bestFit="1" customWidth="1"/>
    <col min="266" max="511" width="9.109375" style="55"/>
    <col min="512" max="512" width="20.44140625" style="55" customWidth="1"/>
    <col min="513" max="513" width="31" style="55" customWidth="1"/>
    <col min="514" max="514" width="9.109375" style="55"/>
    <col min="515" max="515" width="14.5546875" style="55" customWidth="1"/>
    <col min="516" max="516" width="23" style="55" customWidth="1"/>
    <col min="517" max="517" width="30.5546875" style="55" bestFit="1" customWidth="1"/>
    <col min="518" max="518" width="21.5546875" style="55" customWidth="1"/>
    <col min="519" max="519" width="11.5546875" style="55" bestFit="1" customWidth="1"/>
    <col min="520" max="521" width="11.44140625" style="55" bestFit="1" customWidth="1"/>
    <col min="522" max="767" width="9.109375" style="55"/>
    <col min="768" max="768" width="20.44140625" style="55" customWidth="1"/>
    <col min="769" max="769" width="31" style="55" customWidth="1"/>
    <col min="770" max="770" width="9.109375" style="55"/>
    <col min="771" max="771" width="14.5546875" style="55" customWidth="1"/>
    <col min="772" max="772" width="23" style="55" customWidth="1"/>
    <col min="773" max="773" width="30.5546875" style="55" bestFit="1" customWidth="1"/>
    <col min="774" max="774" width="21.5546875" style="55" customWidth="1"/>
    <col min="775" max="775" width="11.5546875" style="55" bestFit="1" customWidth="1"/>
    <col min="776" max="777" width="11.44140625" style="55" bestFit="1" customWidth="1"/>
    <col min="778" max="1023" width="9.109375" style="55"/>
    <col min="1024" max="1024" width="20.44140625" style="55" customWidth="1"/>
    <col min="1025" max="1025" width="31" style="55" customWidth="1"/>
    <col min="1026" max="1026" width="9.109375" style="55"/>
    <col min="1027" max="1027" width="14.5546875" style="55" customWidth="1"/>
    <col min="1028" max="1028" width="23" style="55" customWidth="1"/>
    <col min="1029" max="1029" width="30.5546875" style="55" bestFit="1" customWidth="1"/>
    <col min="1030" max="1030" width="21.5546875" style="55" customWidth="1"/>
    <col min="1031" max="1031" width="11.5546875" style="55" bestFit="1" customWidth="1"/>
    <col min="1032" max="1033" width="11.44140625" style="55" bestFit="1" customWidth="1"/>
    <col min="1034" max="1279" width="9.109375" style="55"/>
    <col min="1280" max="1280" width="20.44140625" style="55" customWidth="1"/>
    <col min="1281" max="1281" width="31" style="55" customWidth="1"/>
    <col min="1282" max="1282" width="9.109375" style="55"/>
    <col min="1283" max="1283" width="14.5546875" style="55" customWidth="1"/>
    <col min="1284" max="1284" width="23" style="55" customWidth="1"/>
    <col min="1285" max="1285" width="30.5546875" style="55" bestFit="1" customWidth="1"/>
    <col min="1286" max="1286" width="21.5546875" style="55" customWidth="1"/>
    <col min="1287" max="1287" width="11.5546875" style="55" bestFit="1" customWidth="1"/>
    <col min="1288" max="1289" width="11.44140625" style="55" bestFit="1" customWidth="1"/>
    <col min="1290" max="1535" width="9.109375" style="55"/>
    <col min="1536" max="1536" width="20.44140625" style="55" customWidth="1"/>
    <col min="1537" max="1537" width="31" style="55" customWidth="1"/>
    <col min="1538" max="1538" width="9.109375" style="55"/>
    <col min="1539" max="1539" width="14.5546875" style="55" customWidth="1"/>
    <col min="1540" max="1540" width="23" style="55" customWidth="1"/>
    <col min="1541" max="1541" width="30.5546875" style="55" bestFit="1" customWidth="1"/>
    <col min="1542" max="1542" width="21.5546875" style="55" customWidth="1"/>
    <col min="1543" max="1543" width="11.5546875" style="55" bestFit="1" customWidth="1"/>
    <col min="1544" max="1545" width="11.44140625" style="55" bestFit="1" customWidth="1"/>
    <col min="1546" max="1791" width="9.109375" style="55"/>
    <col min="1792" max="1792" width="20.44140625" style="55" customWidth="1"/>
    <col min="1793" max="1793" width="31" style="55" customWidth="1"/>
    <col min="1794" max="1794" width="9.109375" style="55"/>
    <col min="1795" max="1795" width="14.5546875" style="55" customWidth="1"/>
    <col min="1796" max="1796" width="23" style="55" customWidth="1"/>
    <col min="1797" max="1797" width="30.5546875" style="55" bestFit="1" customWidth="1"/>
    <col min="1798" max="1798" width="21.5546875" style="55" customWidth="1"/>
    <col min="1799" max="1799" width="11.5546875" style="55" bestFit="1" customWidth="1"/>
    <col min="1800" max="1801" width="11.44140625" style="55" bestFit="1" customWidth="1"/>
    <col min="1802" max="2047" width="9.109375" style="55"/>
    <col min="2048" max="2048" width="20.44140625" style="55" customWidth="1"/>
    <col min="2049" max="2049" width="31" style="55" customWidth="1"/>
    <col min="2050" max="2050" width="9.109375" style="55"/>
    <col min="2051" max="2051" width="14.5546875" style="55" customWidth="1"/>
    <col min="2052" max="2052" width="23" style="55" customWidth="1"/>
    <col min="2053" max="2053" width="30.5546875" style="55" bestFit="1" customWidth="1"/>
    <col min="2054" max="2054" width="21.5546875" style="55" customWidth="1"/>
    <col min="2055" max="2055" width="11.5546875" style="55" bestFit="1" customWidth="1"/>
    <col min="2056" max="2057" width="11.44140625" style="55" bestFit="1" customWidth="1"/>
    <col min="2058" max="2303" width="9.109375" style="55"/>
    <col min="2304" max="2304" width="20.44140625" style="55" customWidth="1"/>
    <col min="2305" max="2305" width="31" style="55" customWidth="1"/>
    <col min="2306" max="2306" width="9.109375" style="55"/>
    <col min="2307" max="2307" width="14.5546875" style="55" customWidth="1"/>
    <col min="2308" max="2308" width="23" style="55" customWidth="1"/>
    <col min="2309" max="2309" width="30.5546875" style="55" bestFit="1" customWidth="1"/>
    <col min="2310" max="2310" width="21.5546875" style="55" customWidth="1"/>
    <col min="2311" max="2311" width="11.5546875" style="55" bestFit="1" customWidth="1"/>
    <col min="2312" max="2313" width="11.44140625" style="55" bestFit="1" customWidth="1"/>
    <col min="2314" max="2559" width="9.109375" style="55"/>
    <col min="2560" max="2560" width="20.44140625" style="55" customWidth="1"/>
    <col min="2561" max="2561" width="31" style="55" customWidth="1"/>
    <col min="2562" max="2562" width="9.109375" style="55"/>
    <col min="2563" max="2563" width="14.5546875" style="55" customWidth="1"/>
    <col min="2564" max="2564" width="23" style="55" customWidth="1"/>
    <col min="2565" max="2565" width="30.5546875" style="55" bestFit="1" customWidth="1"/>
    <col min="2566" max="2566" width="21.5546875" style="55" customWidth="1"/>
    <col min="2567" max="2567" width="11.5546875" style="55" bestFit="1" customWidth="1"/>
    <col min="2568" max="2569" width="11.44140625" style="55" bestFit="1" customWidth="1"/>
    <col min="2570" max="2815" width="9.109375" style="55"/>
    <col min="2816" max="2816" width="20.44140625" style="55" customWidth="1"/>
    <col min="2817" max="2817" width="31" style="55" customWidth="1"/>
    <col min="2818" max="2818" width="9.109375" style="55"/>
    <col min="2819" max="2819" width="14.5546875" style="55" customWidth="1"/>
    <col min="2820" max="2820" width="23" style="55" customWidth="1"/>
    <col min="2821" max="2821" width="30.5546875" style="55" bestFit="1" customWidth="1"/>
    <col min="2822" max="2822" width="21.5546875" style="55" customWidth="1"/>
    <col min="2823" max="2823" width="11.5546875" style="55" bestFit="1" customWidth="1"/>
    <col min="2824" max="2825" width="11.44140625" style="55" bestFit="1" customWidth="1"/>
    <col min="2826" max="3071" width="9.109375" style="55"/>
    <col min="3072" max="3072" width="20.44140625" style="55" customWidth="1"/>
    <col min="3073" max="3073" width="31" style="55" customWidth="1"/>
    <col min="3074" max="3074" width="9.109375" style="55"/>
    <col min="3075" max="3075" width="14.5546875" style="55" customWidth="1"/>
    <col min="3076" max="3076" width="23" style="55" customWidth="1"/>
    <col min="3077" max="3077" width="30.5546875" style="55" bestFit="1" customWidth="1"/>
    <col min="3078" max="3078" width="21.5546875" style="55" customWidth="1"/>
    <col min="3079" max="3079" width="11.5546875" style="55" bestFit="1" customWidth="1"/>
    <col min="3080" max="3081" width="11.44140625" style="55" bestFit="1" customWidth="1"/>
    <col min="3082" max="3327" width="9.109375" style="55"/>
    <col min="3328" max="3328" width="20.44140625" style="55" customWidth="1"/>
    <col min="3329" max="3329" width="31" style="55" customWidth="1"/>
    <col min="3330" max="3330" width="9.109375" style="55"/>
    <col min="3331" max="3331" width="14.5546875" style="55" customWidth="1"/>
    <col min="3332" max="3332" width="23" style="55" customWidth="1"/>
    <col min="3333" max="3333" width="30.5546875" style="55" bestFit="1" customWidth="1"/>
    <col min="3334" max="3334" width="21.5546875" style="55" customWidth="1"/>
    <col min="3335" max="3335" width="11.5546875" style="55" bestFit="1" customWidth="1"/>
    <col min="3336" max="3337" width="11.44140625" style="55" bestFit="1" customWidth="1"/>
    <col min="3338" max="3583" width="9.109375" style="55"/>
    <col min="3584" max="3584" width="20.44140625" style="55" customWidth="1"/>
    <col min="3585" max="3585" width="31" style="55" customWidth="1"/>
    <col min="3586" max="3586" width="9.109375" style="55"/>
    <col min="3587" max="3587" width="14.5546875" style="55" customWidth="1"/>
    <col min="3588" max="3588" width="23" style="55" customWidth="1"/>
    <col min="3589" max="3589" width="30.5546875" style="55" bestFit="1" customWidth="1"/>
    <col min="3590" max="3590" width="21.5546875" style="55" customWidth="1"/>
    <col min="3591" max="3591" width="11.5546875" style="55" bestFit="1" customWidth="1"/>
    <col min="3592" max="3593" width="11.44140625" style="55" bestFit="1" customWidth="1"/>
    <col min="3594" max="3839" width="9.109375" style="55"/>
    <col min="3840" max="3840" width="20.44140625" style="55" customWidth="1"/>
    <col min="3841" max="3841" width="31" style="55" customWidth="1"/>
    <col min="3842" max="3842" width="9.109375" style="55"/>
    <col min="3843" max="3843" width="14.5546875" style="55" customWidth="1"/>
    <col min="3844" max="3844" width="23" style="55" customWidth="1"/>
    <col min="3845" max="3845" width="30.5546875" style="55" bestFit="1" customWidth="1"/>
    <col min="3846" max="3846" width="21.5546875" style="55" customWidth="1"/>
    <col min="3847" max="3847" width="11.5546875" style="55" bestFit="1" customWidth="1"/>
    <col min="3848" max="3849" width="11.44140625" style="55" bestFit="1" customWidth="1"/>
    <col min="3850" max="4095" width="9.109375" style="55"/>
    <col min="4096" max="4096" width="20.44140625" style="55" customWidth="1"/>
    <col min="4097" max="4097" width="31" style="55" customWidth="1"/>
    <col min="4098" max="4098" width="9.109375" style="55"/>
    <col min="4099" max="4099" width="14.5546875" style="55" customWidth="1"/>
    <col min="4100" max="4100" width="23" style="55" customWidth="1"/>
    <col min="4101" max="4101" width="30.5546875" style="55" bestFit="1" customWidth="1"/>
    <col min="4102" max="4102" width="21.5546875" style="55" customWidth="1"/>
    <col min="4103" max="4103" width="11.5546875" style="55" bestFit="1" customWidth="1"/>
    <col min="4104" max="4105" width="11.44140625" style="55" bestFit="1" customWidth="1"/>
    <col min="4106" max="4351" width="9.109375" style="55"/>
    <col min="4352" max="4352" width="20.44140625" style="55" customWidth="1"/>
    <col min="4353" max="4353" width="31" style="55" customWidth="1"/>
    <col min="4354" max="4354" width="9.109375" style="55"/>
    <col min="4355" max="4355" width="14.5546875" style="55" customWidth="1"/>
    <col min="4356" max="4356" width="23" style="55" customWidth="1"/>
    <col min="4357" max="4357" width="30.5546875" style="55" bestFit="1" customWidth="1"/>
    <col min="4358" max="4358" width="21.5546875" style="55" customWidth="1"/>
    <col min="4359" max="4359" width="11.5546875" style="55" bestFit="1" customWidth="1"/>
    <col min="4360" max="4361" width="11.44140625" style="55" bestFit="1" customWidth="1"/>
    <col min="4362" max="4607" width="9.109375" style="55"/>
    <col min="4608" max="4608" width="20.44140625" style="55" customWidth="1"/>
    <col min="4609" max="4609" width="31" style="55" customWidth="1"/>
    <col min="4610" max="4610" width="9.109375" style="55"/>
    <col min="4611" max="4611" width="14.5546875" style="55" customWidth="1"/>
    <col min="4612" max="4612" width="23" style="55" customWidth="1"/>
    <col min="4613" max="4613" width="30.5546875" style="55" bestFit="1" customWidth="1"/>
    <col min="4614" max="4614" width="21.5546875" style="55" customWidth="1"/>
    <col min="4615" max="4615" width="11.5546875" style="55" bestFit="1" customWidth="1"/>
    <col min="4616" max="4617" width="11.44140625" style="55" bestFit="1" customWidth="1"/>
    <col min="4618" max="4863" width="9.109375" style="55"/>
    <col min="4864" max="4864" width="20.44140625" style="55" customWidth="1"/>
    <col min="4865" max="4865" width="31" style="55" customWidth="1"/>
    <col min="4866" max="4866" width="9.109375" style="55"/>
    <col min="4867" max="4867" width="14.5546875" style="55" customWidth="1"/>
    <col min="4868" max="4868" width="23" style="55" customWidth="1"/>
    <col min="4869" max="4869" width="30.5546875" style="55" bestFit="1" customWidth="1"/>
    <col min="4870" max="4870" width="21.5546875" style="55" customWidth="1"/>
    <col min="4871" max="4871" width="11.5546875" style="55" bestFit="1" customWidth="1"/>
    <col min="4872" max="4873" width="11.44140625" style="55" bestFit="1" customWidth="1"/>
    <col min="4874" max="5119" width="9.109375" style="55"/>
    <col min="5120" max="5120" width="20.44140625" style="55" customWidth="1"/>
    <col min="5121" max="5121" width="31" style="55" customWidth="1"/>
    <col min="5122" max="5122" width="9.109375" style="55"/>
    <col min="5123" max="5123" width="14.5546875" style="55" customWidth="1"/>
    <col min="5124" max="5124" width="23" style="55" customWidth="1"/>
    <col min="5125" max="5125" width="30.5546875" style="55" bestFit="1" customWidth="1"/>
    <col min="5126" max="5126" width="21.5546875" style="55" customWidth="1"/>
    <col min="5127" max="5127" width="11.5546875" style="55" bestFit="1" customWidth="1"/>
    <col min="5128" max="5129" width="11.44140625" style="55" bestFit="1" customWidth="1"/>
    <col min="5130" max="5375" width="9.109375" style="55"/>
    <col min="5376" max="5376" width="20.44140625" style="55" customWidth="1"/>
    <col min="5377" max="5377" width="31" style="55" customWidth="1"/>
    <col min="5378" max="5378" width="9.109375" style="55"/>
    <col min="5379" max="5379" width="14.5546875" style="55" customWidth="1"/>
    <col min="5380" max="5380" width="23" style="55" customWidth="1"/>
    <col min="5381" max="5381" width="30.5546875" style="55" bestFit="1" customWidth="1"/>
    <col min="5382" max="5382" width="21.5546875" style="55" customWidth="1"/>
    <col min="5383" max="5383" width="11.5546875" style="55" bestFit="1" customWidth="1"/>
    <col min="5384" max="5385" width="11.44140625" style="55" bestFit="1" customWidth="1"/>
    <col min="5386" max="5631" width="9.109375" style="55"/>
    <col min="5632" max="5632" width="20.44140625" style="55" customWidth="1"/>
    <col min="5633" max="5633" width="31" style="55" customWidth="1"/>
    <col min="5634" max="5634" width="9.109375" style="55"/>
    <col min="5635" max="5635" width="14.5546875" style="55" customWidth="1"/>
    <col min="5636" max="5636" width="23" style="55" customWidth="1"/>
    <col min="5637" max="5637" width="30.5546875" style="55" bestFit="1" customWidth="1"/>
    <col min="5638" max="5638" width="21.5546875" style="55" customWidth="1"/>
    <col min="5639" max="5639" width="11.5546875" style="55" bestFit="1" customWidth="1"/>
    <col min="5640" max="5641" width="11.44140625" style="55" bestFit="1" customWidth="1"/>
    <col min="5642" max="5887" width="9.109375" style="55"/>
    <col min="5888" max="5888" width="20.44140625" style="55" customWidth="1"/>
    <col min="5889" max="5889" width="31" style="55" customWidth="1"/>
    <col min="5890" max="5890" width="9.109375" style="55"/>
    <col min="5891" max="5891" width="14.5546875" style="55" customWidth="1"/>
    <col min="5892" max="5892" width="23" style="55" customWidth="1"/>
    <col min="5893" max="5893" width="30.5546875" style="55" bestFit="1" customWidth="1"/>
    <col min="5894" max="5894" width="21.5546875" style="55" customWidth="1"/>
    <col min="5895" max="5895" width="11.5546875" style="55" bestFit="1" customWidth="1"/>
    <col min="5896" max="5897" width="11.44140625" style="55" bestFit="1" customWidth="1"/>
    <col min="5898" max="6143" width="9.109375" style="55"/>
    <col min="6144" max="6144" width="20.44140625" style="55" customWidth="1"/>
    <col min="6145" max="6145" width="31" style="55" customWidth="1"/>
    <col min="6146" max="6146" width="9.109375" style="55"/>
    <col min="6147" max="6147" width="14.5546875" style="55" customWidth="1"/>
    <col min="6148" max="6148" width="23" style="55" customWidth="1"/>
    <col min="6149" max="6149" width="30.5546875" style="55" bestFit="1" customWidth="1"/>
    <col min="6150" max="6150" width="21.5546875" style="55" customWidth="1"/>
    <col min="6151" max="6151" width="11.5546875" style="55" bestFit="1" customWidth="1"/>
    <col min="6152" max="6153" width="11.44140625" style="55" bestFit="1" customWidth="1"/>
    <col min="6154" max="6399" width="9.109375" style="55"/>
    <col min="6400" max="6400" width="20.44140625" style="55" customWidth="1"/>
    <col min="6401" max="6401" width="31" style="55" customWidth="1"/>
    <col min="6402" max="6402" width="9.109375" style="55"/>
    <col min="6403" max="6403" width="14.5546875" style="55" customWidth="1"/>
    <col min="6404" max="6404" width="23" style="55" customWidth="1"/>
    <col min="6405" max="6405" width="30.5546875" style="55" bestFit="1" customWidth="1"/>
    <col min="6406" max="6406" width="21.5546875" style="55" customWidth="1"/>
    <col min="6407" max="6407" width="11.5546875" style="55" bestFit="1" customWidth="1"/>
    <col min="6408" max="6409" width="11.44140625" style="55" bestFit="1" customWidth="1"/>
    <col min="6410" max="6655" width="9.109375" style="55"/>
    <col min="6656" max="6656" width="20.44140625" style="55" customWidth="1"/>
    <col min="6657" max="6657" width="31" style="55" customWidth="1"/>
    <col min="6658" max="6658" width="9.109375" style="55"/>
    <col min="6659" max="6659" width="14.5546875" style="55" customWidth="1"/>
    <col min="6660" max="6660" width="23" style="55" customWidth="1"/>
    <col min="6661" max="6661" width="30.5546875" style="55" bestFit="1" customWidth="1"/>
    <col min="6662" max="6662" width="21.5546875" style="55" customWidth="1"/>
    <col min="6663" max="6663" width="11.5546875" style="55" bestFit="1" customWidth="1"/>
    <col min="6664" max="6665" width="11.44140625" style="55" bestFit="1" customWidth="1"/>
    <col min="6666" max="6911" width="9.109375" style="55"/>
    <col min="6912" max="6912" width="20.44140625" style="55" customWidth="1"/>
    <col min="6913" max="6913" width="31" style="55" customWidth="1"/>
    <col min="6914" max="6914" width="9.109375" style="55"/>
    <col min="6915" max="6915" width="14.5546875" style="55" customWidth="1"/>
    <col min="6916" max="6916" width="23" style="55" customWidth="1"/>
    <col min="6917" max="6917" width="30.5546875" style="55" bestFit="1" customWidth="1"/>
    <col min="6918" max="6918" width="21.5546875" style="55" customWidth="1"/>
    <col min="6919" max="6919" width="11.5546875" style="55" bestFit="1" customWidth="1"/>
    <col min="6920" max="6921" width="11.44140625" style="55" bestFit="1" customWidth="1"/>
    <col min="6922" max="7167" width="9.109375" style="55"/>
    <col min="7168" max="7168" width="20.44140625" style="55" customWidth="1"/>
    <col min="7169" max="7169" width="31" style="55" customWidth="1"/>
    <col min="7170" max="7170" width="9.109375" style="55"/>
    <col min="7171" max="7171" width="14.5546875" style="55" customWidth="1"/>
    <col min="7172" max="7172" width="23" style="55" customWidth="1"/>
    <col min="7173" max="7173" width="30.5546875" style="55" bestFit="1" customWidth="1"/>
    <col min="7174" max="7174" width="21.5546875" style="55" customWidth="1"/>
    <col min="7175" max="7175" width="11.5546875" style="55" bestFit="1" customWidth="1"/>
    <col min="7176" max="7177" width="11.44140625" style="55" bestFit="1" customWidth="1"/>
    <col min="7178" max="7423" width="9.109375" style="55"/>
    <col min="7424" max="7424" width="20.44140625" style="55" customWidth="1"/>
    <col min="7425" max="7425" width="31" style="55" customWidth="1"/>
    <col min="7426" max="7426" width="9.109375" style="55"/>
    <col min="7427" max="7427" width="14.5546875" style="55" customWidth="1"/>
    <col min="7428" max="7428" width="23" style="55" customWidth="1"/>
    <col min="7429" max="7429" width="30.5546875" style="55" bestFit="1" customWidth="1"/>
    <col min="7430" max="7430" width="21.5546875" style="55" customWidth="1"/>
    <col min="7431" max="7431" width="11.5546875" style="55" bestFit="1" customWidth="1"/>
    <col min="7432" max="7433" width="11.44140625" style="55" bestFit="1" customWidth="1"/>
    <col min="7434" max="7679" width="9.109375" style="55"/>
    <col min="7680" max="7680" width="20.44140625" style="55" customWidth="1"/>
    <col min="7681" max="7681" width="31" style="55" customWidth="1"/>
    <col min="7682" max="7682" width="9.109375" style="55"/>
    <col min="7683" max="7683" width="14.5546875" style="55" customWidth="1"/>
    <col min="7684" max="7684" width="23" style="55" customWidth="1"/>
    <col min="7685" max="7685" width="30.5546875" style="55" bestFit="1" customWidth="1"/>
    <col min="7686" max="7686" width="21.5546875" style="55" customWidth="1"/>
    <col min="7687" max="7687" width="11.5546875" style="55" bestFit="1" customWidth="1"/>
    <col min="7688" max="7689" width="11.44140625" style="55" bestFit="1" customWidth="1"/>
    <col min="7690" max="7935" width="9.109375" style="55"/>
    <col min="7936" max="7936" width="20.44140625" style="55" customWidth="1"/>
    <col min="7937" max="7937" width="31" style="55" customWidth="1"/>
    <col min="7938" max="7938" width="9.109375" style="55"/>
    <col min="7939" max="7939" width="14.5546875" style="55" customWidth="1"/>
    <col min="7940" max="7940" width="23" style="55" customWidth="1"/>
    <col min="7941" max="7941" width="30.5546875" style="55" bestFit="1" customWidth="1"/>
    <col min="7942" max="7942" width="21.5546875" style="55" customWidth="1"/>
    <col min="7943" max="7943" width="11.5546875" style="55" bestFit="1" customWidth="1"/>
    <col min="7944" max="7945" width="11.44140625" style="55" bestFit="1" customWidth="1"/>
    <col min="7946" max="8191" width="9.109375" style="55"/>
    <col min="8192" max="8192" width="20.44140625" style="55" customWidth="1"/>
    <col min="8193" max="8193" width="31" style="55" customWidth="1"/>
    <col min="8194" max="8194" width="9.109375" style="55"/>
    <col min="8195" max="8195" width="14.5546875" style="55" customWidth="1"/>
    <col min="8196" max="8196" width="23" style="55" customWidth="1"/>
    <col min="8197" max="8197" width="30.5546875" style="55" bestFit="1" customWidth="1"/>
    <col min="8198" max="8198" width="21.5546875" style="55" customWidth="1"/>
    <col min="8199" max="8199" width="11.5546875" style="55" bestFit="1" customWidth="1"/>
    <col min="8200" max="8201" width="11.44140625" style="55" bestFit="1" customWidth="1"/>
    <col min="8202" max="8447" width="9.109375" style="55"/>
    <col min="8448" max="8448" width="20.44140625" style="55" customWidth="1"/>
    <col min="8449" max="8449" width="31" style="55" customWidth="1"/>
    <col min="8450" max="8450" width="9.109375" style="55"/>
    <col min="8451" max="8451" width="14.5546875" style="55" customWidth="1"/>
    <col min="8452" max="8452" width="23" style="55" customWidth="1"/>
    <col min="8453" max="8453" width="30.5546875" style="55" bestFit="1" customWidth="1"/>
    <col min="8454" max="8454" width="21.5546875" style="55" customWidth="1"/>
    <col min="8455" max="8455" width="11.5546875" style="55" bestFit="1" customWidth="1"/>
    <col min="8456" max="8457" width="11.44140625" style="55" bestFit="1" customWidth="1"/>
    <col min="8458" max="8703" width="9.109375" style="55"/>
    <col min="8704" max="8704" width="20.44140625" style="55" customWidth="1"/>
    <col min="8705" max="8705" width="31" style="55" customWidth="1"/>
    <col min="8706" max="8706" width="9.109375" style="55"/>
    <col min="8707" max="8707" width="14.5546875" style="55" customWidth="1"/>
    <col min="8708" max="8708" width="23" style="55" customWidth="1"/>
    <col min="8709" max="8709" width="30.5546875" style="55" bestFit="1" customWidth="1"/>
    <col min="8710" max="8710" width="21.5546875" style="55" customWidth="1"/>
    <col min="8711" max="8711" width="11.5546875" style="55" bestFit="1" customWidth="1"/>
    <col min="8712" max="8713" width="11.44140625" style="55" bestFit="1" customWidth="1"/>
    <col min="8714" max="8959" width="9.109375" style="55"/>
    <col min="8960" max="8960" width="20.44140625" style="55" customWidth="1"/>
    <col min="8961" max="8961" width="31" style="55" customWidth="1"/>
    <col min="8962" max="8962" width="9.109375" style="55"/>
    <col min="8963" max="8963" width="14.5546875" style="55" customWidth="1"/>
    <col min="8964" max="8964" width="23" style="55" customWidth="1"/>
    <col min="8965" max="8965" width="30.5546875" style="55" bestFit="1" customWidth="1"/>
    <col min="8966" max="8966" width="21.5546875" style="55" customWidth="1"/>
    <col min="8967" max="8967" width="11.5546875" style="55" bestFit="1" customWidth="1"/>
    <col min="8968" max="8969" width="11.44140625" style="55" bestFit="1" customWidth="1"/>
    <col min="8970" max="9215" width="9.109375" style="55"/>
    <col min="9216" max="9216" width="20.44140625" style="55" customWidth="1"/>
    <col min="9217" max="9217" width="31" style="55" customWidth="1"/>
    <col min="9218" max="9218" width="9.109375" style="55"/>
    <col min="9219" max="9219" width="14.5546875" style="55" customWidth="1"/>
    <col min="9220" max="9220" width="23" style="55" customWidth="1"/>
    <col min="9221" max="9221" width="30.5546875" style="55" bestFit="1" customWidth="1"/>
    <col min="9222" max="9222" width="21.5546875" style="55" customWidth="1"/>
    <col min="9223" max="9223" width="11.5546875" style="55" bestFit="1" customWidth="1"/>
    <col min="9224" max="9225" width="11.44140625" style="55" bestFit="1" customWidth="1"/>
    <col min="9226" max="9471" width="9.109375" style="55"/>
    <col min="9472" max="9472" width="20.44140625" style="55" customWidth="1"/>
    <col min="9473" max="9473" width="31" style="55" customWidth="1"/>
    <col min="9474" max="9474" width="9.109375" style="55"/>
    <col min="9475" max="9475" width="14.5546875" style="55" customWidth="1"/>
    <col min="9476" max="9476" width="23" style="55" customWidth="1"/>
    <col min="9477" max="9477" width="30.5546875" style="55" bestFit="1" customWidth="1"/>
    <col min="9478" max="9478" width="21.5546875" style="55" customWidth="1"/>
    <col min="9479" max="9479" width="11.5546875" style="55" bestFit="1" customWidth="1"/>
    <col min="9480" max="9481" width="11.44140625" style="55" bestFit="1" customWidth="1"/>
    <col min="9482" max="9727" width="9.109375" style="55"/>
    <col min="9728" max="9728" width="20.44140625" style="55" customWidth="1"/>
    <col min="9729" max="9729" width="31" style="55" customWidth="1"/>
    <col min="9730" max="9730" width="9.109375" style="55"/>
    <col min="9731" max="9731" width="14.5546875" style="55" customWidth="1"/>
    <col min="9732" max="9732" width="23" style="55" customWidth="1"/>
    <col min="9733" max="9733" width="30.5546875" style="55" bestFit="1" customWidth="1"/>
    <col min="9734" max="9734" width="21.5546875" style="55" customWidth="1"/>
    <col min="9735" max="9735" width="11.5546875" style="55" bestFit="1" customWidth="1"/>
    <col min="9736" max="9737" width="11.44140625" style="55" bestFit="1" customWidth="1"/>
    <col min="9738" max="9983" width="9.109375" style="55"/>
    <col min="9984" max="9984" width="20.44140625" style="55" customWidth="1"/>
    <col min="9985" max="9985" width="31" style="55" customWidth="1"/>
    <col min="9986" max="9986" width="9.109375" style="55"/>
    <col min="9987" max="9987" width="14.5546875" style="55" customWidth="1"/>
    <col min="9988" max="9988" width="23" style="55" customWidth="1"/>
    <col min="9989" max="9989" width="30.5546875" style="55" bestFit="1" customWidth="1"/>
    <col min="9990" max="9990" width="21.5546875" style="55" customWidth="1"/>
    <col min="9991" max="9991" width="11.5546875" style="55" bestFit="1" customWidth="1"/>
    <col min="9992" max="9993" width="11.44140625" style="55" bestFit="1" customWidth="1"/>
    <col min="9994" max="10239" width="9.109375" style="55"/>
    <col min="10240" max="10240" width="20.44140625" style="55" customWidth="1"/>
    <col min="10241" max="10241" width="31" style="55" customWidth="1"/>
    <col min="10242" max="10242" width="9.109375" style="55"/>
    <col min="10243" max="10243" width="14.5546875" style="55" customWidth="1"/>
    <col min="10244" max="10244" width="23" style="55" customWidth="1"/>
    <col min="10245" max="10245" width="30.5546875" style="55" bestFit="1" customWidth="1"/>
    <col min="10246" max="10246" width="21.5546875" style="55" customWidth="1"/>
    <col min="10247" max="10247" width="11.5546875" style="55" bestFit="1" customWidth="1"/>
    <col min="10248" max="10249" width="11.44140625" style="55" bestFit="1" customWidth="1"/>
    <col min="10250" max="10495" width="9.109375" style="55"/>
    <col min="10496" max="10496" width="20.44140625" style="55" customWidth="1"/>
    <col min="10497" max="10497" width="31" style="55" customWidth="1"/>
    <col min="10498" max="10498" width="9.109375" style="55"/>
    <col min="10499" max="10499" width="14.5546875" style="55" customWidth="1"/>
    <col min="10500" max="10500" width="23" style="55" customWidth="1"/>
    <col min="10501" max="10501" width="30.5546875" style="55" bestFit="1" customWidth="1"/>
    <col min="10502" max="10502" width="21.5546875" style="55" customWidth="1"/>
    <col min="10503" max="10503" width="11.5546875" style="55" bestFit="1" customWidth="1"/>
    <col min="10504" max="10505" width="11.44140625" style="55" bestFit="1" customWidth="1"/>
    <col min="10506" max="10751" width="9.109375" style="55"/>
    <col min="10752" max="10752" width="20.44140625" style="55" customWidth="1"/>
    <col min="10753" max="10753" width="31" style="55" customWidth="1"/>
    <col min="10754" max="10754" width="9.109375" style="55"/>
    <col min="10755" max="10755" width="14.5546875" style="55" customWidth="1"/>
    <col min="10756" max="10756" width="23" style="55" customWidth="1"/>
    <col min="10757" max="10757" width="30.5546875" style="55" bestFit="1" customWidth="1"/>
    <col min="10758" max="10758" width="21.5546875" style="55" customWidth="1"/>
    <col min="10759" max="10759" width="11.5546875" style="55" bestFit="1" customWidth="1"/>
    <col min="10760" max="10761" width="11.44140625" style="55" bestFit="1" customWidth="1"/>
    <col min="10762" max="11007" width="9.109375" style="55"/>
    <col min="11008" max="11008" width="20.44140625" style="55" customWidth="1"/>
    <col min="11009" max="11009" width="31" style="55" customWidth="1"/>
    <col min="11010" max="11010" width="9.109375" style="55"/>
    <col min="11011" max="11011" width="14.5546875" style="55" customWidth="1"/>
    <col min="11012" max="11012" width="23" style="55" customWidth="1"/>
    <col min="11013" max="11013" width="30.5546875" style="55" bestFit="1" customWidth="1"/>
    <col min="11014" max="11014" width="21.5546875" style="55" customWidth="1"/>
    <col min="11015" max="11015" width="11.5546875" style="55" bestFit="1" customWidth="1"/>
    <col min="11016" max="11017" width="11.44140625" style="55" bestFit="1" customWidth="1"/>
    <col min="11018" max="11263" width="9.109375" style="55"/>
    <col min="11264" max="11264" width="20.44140625" style="55" customWidth="1"/>
    <col min="11265" max="11265" width="31" style="55" customWidth="1"/>
    <col min="11266" max="11266" width="9.109375" style="55"/>
    <col min="11267" max="11267" width="14.5546875" style="55" customWidth="1"/>
    <col min="11268" max="11268" width="23" style="55" customWidth="1"/>
    <col min="11269" max="11269" width="30.5546875" style="55" bestFit="1" customWidth="1"/>
    <col min="11270" max="11270" width="21.5546875" style="55" customWidth="1"/>
    <col min="11271" max="11271" width="11.5546875" style="55" bestFit="1" customWidth="1"/>
    <col min="11272" max="11273" width="11.44140625" style="55" bestFit="1" customWidth="1"/>
    <col min="11274" max="11519" width="9.109375" style="55"/>
    <col min="11520" max="11520" width="20.44140625" style="55" customWidth="1"/>
    <col min="11521" max="11521" width="31" style="55" customWidth="1"/>
    <col min="11522" max="11522" width="9.109375" style="55"/>
    <col min="11523" max="11523" width="14.5546875" style="55" customWidth="1"/>
    <col min="11524" max="11524" width="23" style="55" customWidth="1"/>
    <col min="11525" max="11525" width="30.5546875" style="55" bestFit="1" customWidth="1"/>
    <col min="11526" max="11526" width="21.5546875" style="55" customWidth="1"/>
    <col min="11527" max="11527" width="11.5546875" style="55" bestFit="1" customWidth="1"/>
    <col min="11528" max="11529" width="11.44140625" style="55" bestFit="1" customWidth="1"/>
    <col min="11530" max="11775" width="9.109375" style="55"/>
    <col min="11776" max="11776" width="20.44140625" style="55" customWidth="1"/>
    <col min="11777" max="11777" width="31" style="55" customWidth="1"/>
    <col min="11778" max="11778" width="9.109375" style="55"/>
    <col min="11779" max="11779" width="14.5546875" style="55" customWidth="1"/>
    <col min="11780" max="11780" width="23" style="55" customWidth="1"/>
    <col min="11781" max="11781" width="30.5546875" style="55" bestFit="1" customWidth="1"/>
    <col min="11782" max="11782" width="21.5546875" style="55" customWidth="1"/>
    <col min="11783" max="11783" width="11.5546875" style="55" bestFit="1" customWidth="1"/>
    <col min="11784" max="11785" width="11.44140625" style="55" bestFit="1" customWidth="1"/>
    <col min="11786" max="12031" width="9.109375" style="55"/>
    <col min="12032" max="12032" width="20.44140625" style="55" customWidth="1"/>
    <col min="12033" max="12033" width="31" style="55" customWidth="1"/>
    <col min="12034" max="12034" width="9.109375" style="55"/>
    <col min="12035" max="12035" width="14.5546875" style="55" customWidth="1"/>
    <col min="12036" max="12036" width="23" style="55" customWidth="1"/>
    <col min="12037" max="12037" width="30.5546875" style="55" bestFit="1" customWidth="1"/>
    <col min="12038" max="12038" width="21.5546875" style="55" customWidth="1"/>
    <col min="12039" max="12039" width="11.5546875" style="55" bestFit="1" customWidth="1"/>
    <col min="12040" max="12041" width="11.44140625" style="55" bestFit="1" customWidth="1"/>
    <col min="12042" max="12287" width="9.109375" style="55"/>
    <col min="12288" max="12288" width="20.44140625" style="55" customWidth="1"/>
    <col min="12289" max="12289" width="31" style="55" customWidth="1"/>
    <col min="12290" max="12290" width="9.109375" style="55"/>
    <col min="12291" max="12291" width="14.5546875" style="55" customWidth="1"/>
    <col min="12292" max="12292" width="23" style="55" customWidth="1"/>
    <col min="12293" max="12293" width="30.5546875" style="55" bestFit="1" customWidth="1"/>
    <col min="12294" max="12294" width="21.5546875" style="55" customWidth="1"/>
    <col min="12295" max="12295" width="11.5546875" style="55" bestFit="1" customWidth="1"/>
    <col min="12296" max="12297" width="11.44140625" style="55" bestFit="1" customWidth="1"/>
    <col min="12298" max="12543" width="9.109375" style="55"/>
    <col min="12544" max="12544" width="20.44140625" style="55" customWidth="1"/>
    <col min="12545" max="12545" width="31" style="55" customWidth="1"/>
    <col min="12546" max="12546" width="9.109375" style="55"/>
    <col min="12547" max="12547" width="14.5546875" style="55" customWidth="1"/>
    <col min="12548" max="12548" width="23" style="55" customWidth="1"/>
    <col min="12549" max="12549" width="30.5546875" style="55" bestFit="1" customWidth="1"/>
    <col min="12550" max="12550" width="21.5546875" style="55" customWidth="1"/>
    <col min="12551" max="12551" width="11.5546875" style="55" bestFit="1" customWidth="1"/>
    <col min="12552" max="12553" width="11.44140625" style="55" bestFit="1" customWidth="1"/>
    <col min="12554" max="12799" width="9.109375" style="55"/>
    <col min="12800" max="12800" width="20.44140625" style="55" customWidth="1"/>
    <col min="12801" max="12801" width="31" style="55" customWidth="1"/>
    <col min="12802" max="12802" width="9.109375" style="55"/>
    <col min="12803" max="12803" width="14.5546875" style="55" customWidth="1"/>
    <col min="12804" max="12804" width="23" style="55" customWidth="1"/>
    <col min="12805" max="12805" width="30.5546875" style="55" bestFit="1" customWidth="1"/>
    <col min="12806" max="12806" width="21.5546875" style="55" customWidth="1"/>
    <col min="12807" max="12807" width="11.5546875" style="55" bestFit="1" customWidth="1"/>
    <col min="12808" max="12809" width="11.44140625" style="55" bestFit="1" customWidth="1"/>
    <col min="12810" max="13055" width="9.109375" style="55"/>
    <col min="13056" max="13056" width="20.44140625" style="55" customWidth="1"/>
    <col min="13057" max="13057" width="31" style="55" customWidth="1"/>
    <col min="13058" max="13058" width="9.109375" style="55"/>
    <col min="13059" max="13059" width="14.5546875" style="55" customWidth="1"/>
    <col min="13060" max="13060" width="23" style="55" customWidth="1"/>
    <col min="13061" max="13061" width="30.5546875" style="55" bestFit="1" customWidth="1"/>
    <col min="13062" max="13062" width="21.5546875" style="55" customWidth="1"/>
    <col min="13063" max="13063" width="11.5546875" style="55" bestFit="1" customWidth="1"/>
    <col min="13064" max="13065" width="11.44140625" style="55" bestFit="1" customWidth="1"/>
    <col min="13066" max="13311" width="9.109375" style="55"/>
    <col min="13312" max="13312" width="20.44140625" style="55" customWidth="1"/>
    <col min="13313" max="13313" width="31" style="55" customWidth="1"/>
    <col min="13314" max="13314" width="9.109375" style="55"/>
    <col min="13315" max="13315" width="14.5546875" style="55" customWidth="1"/>
    <col min="13316" max="13316" width="23" style="55" customWidth="1"/>
    <col min="13317" max="13317" width="30.5546875" style="55" bestFit="1" customWidth="1"/>
    <col min="13318" max="13318" width="21.5546875" style="55" customWidth="1"/>
    <col min="13319" max="13319" width="11.5546875" style="55" bestFit="1" customWidth="1"/>
    <col min="13320" max="13321" width="11.44140625" style="55" bestFit="1" customWidth="1"/>
    <col min="13322" max="13567" width="9.109375" style="55"/>
    <col min="13568" max="13568" width="20.44140625" style="55" customWidth="1"/>
    <col min="13569" max="13569" width="31" style="55" customWidth="1"/>
    <col min="13570" max="13570" width="9.109375" style="55"/>
    <col min="13571" max="13571" width="14.5546875" style="55" customWidth="1"/>
    <col min="13572" max="13572" width="23" style="55" customWidth="1"/>
    <col min="13573" max="13573" width="30.5546875" style="55" bestFit="1" customWidth="1"/>
    <col min="13574" max="13574" width="21.5546875" style="55" customWidth="1"/>
    <col min="13575" max="13575" width="11.5546875" style="55" bestFit="1" customWidth="1"/>
    <col min="13576" max="13577" width="11.44140625" style="55" bestFit="1" customWidth="1"/>
    <col min="13578" max="13823" width="9.109375" style="55"/>
    <col min="13824" max="13824" width="20.44140625" style="55" customWidth="1"/>
    <col min="13825" max="13825" width="31" style="55" customWidth="1"/>
    <col min="13826" max="13826" width="9.109375" style="55"/>
    <col min="13827" max="13827" width="14.5546875" style="55" customWidth="1"/>
    <col min="13828" max="13828" width="23" style="55" customWidth="1"/>
    <col min="13829" max="13829" width="30.5546875" style="55" bestFit="1" customWidth="1"/>
    <col min="13830" max="13830" width="21.5546875" style="55" customWidth="1"/>
    <col min="13831" max="13831" width="11.5546875" style="55" bestFit="1" customWidth="1"/>
    <col min="13832" max="13833" width="11.44140625" style="55" bestFit="1" customWidth="1"/>
    <col min="13834" max="14079" width="9.109375" style="55"/>
    <col min="14080" max="14080" width="20.44140625" style="55" customWidth="1"/>
    <col min="14081" max="14081" width="31" style="55" customWidth="1"/>
    <col min="14082" max="14082" width="9.109375" style="55"/>
    <col min="14083" max="14083" width="14.5546875" style="55" customWidth="1"/>
    <col min="14084" max="14084" width="23" style="55" customWidth="1"/>
    <col min="14085" max="14085" width="30.5546875" style="55" bestFit="1" customWidth="1"/>
    <col min="14086" max="14086" width="21.5546875" style="55" customWidth="1"/>
    <col min="14087" max="14087" width="11.5546875" style="55" bestFit="1" customWidth="1"/>
    <col min="14088" max="14089" width="11.44140625" style="55" bestFit="1" customWidth="1"/>
    <col min="14090" max="14335" width="9.109375" style="55"/>
    <col min="14336" max="14336" width="20.44140625" style="55" customWidth="1"/>
    <col min="14337" max="14337" width="31" style="55" customWidth="1"/>
    <col min="14338" max="14338" width="9.109375" style="55"/>
    <col min="14339" max="14339" width="14.5546875" style="55" customWidth="1"/>
    <col min="14340" max="14340" width="23" style="55" customWidth="1"/>
    <col min="14341" max="14341" width="30.5546875" style="55" bestFit="1" customWidth="1"/>
    <col min="14342" max="14342" width="21.5546875" style="55" customWidth="1"/>
    <col min="14343" max="14343" width="11.5546875" style="55" bestFit="1" customWidth="1"/>
    <col min="14344" max="14345" width="11.44140625" style="55" bestFit="1" customWidth="1"/>
    <col min="14346" max="14591" width="9.109375" style="55"/>
    <col min="14592" max="14592" width="20.44140625" style="55" customWidth="1"/>
    <col min="14593" max="14593" width="31" style="55" customWidth="1"/>
    <col min="14594" max="14594" width="9.109375" style="55"/>
    <col min="14595" max="14595" width="14.5546875" style="55" customWidth="1"/>
    <col min="14596" max="14596" width="23" style="55" customWidth="1"/>
    <col min="14597" max="14597" width="30.5546875" style="55" bestFit="1" customWidth="1"/>
    <col min="14598" max="14598" width="21.5546875" style="55" customWidth="1"/>
    <col min="14599" max="14599" width="11.5546875" style="55" bestFit="1" customWidth="1"/>
    <col min="14600" max="14601" width="11.44140625" style="55" bestFit="1" customWidth="1"/>
    <col min="14602" max="14847" width="9.109375" style="55"/>
    <col min="14848" max="14848" width="20.44140625" style="55" customWidth="1"/>
    <col min="14849" max="14849" width="31" style="55" customWidth="1"/>
    <col min="14850" max="14850" width="9.109375" style="55"/>
    <col min="14851" max="14851" width="14.5546875" style="55" customWidth="1"/>
    <col min="14852" max="14852" width="23" style="55" customWidth="1"/>
    <col min="14853" max="14853" width="30.5546875" style="55" bestFit="1" customWidth="1"/>
    <col min="14854" max="14854" width="21.5546875" style="55" customWidth="1"/>
    <col min="14855" max="14855" width="11.5546875" style="55" bestFit="1" customWidth="1"/>
    <col min="14856" max="14857" width="11.44140625" style="55" bestFit="1" customWidth="1"/>
    <col min="14858" max="15103" width="9.109375" style="55"/>
    <col min="15104" max="15104" width="20.44140625" style="55" customWidth="1"/>
    <col min="15105" max="15105" width="31" style="55" customWidth="1"/>
    <col min="15106" max="15106" width="9.109375" style="55"/>
    <col min="15107" max="15107" width="14.5546875" style="55" customWidth="1"/>
    <col min="15108" max="15108" width="23" style="55" customWidth="1"/>
    <col min="15109" max="15109" width="30.5546875" style="55" bestFit="1" customWidth="1"/>
    <col min="15110" max="15110" width="21.5546875" style="55" customWidth="1"/>
    <col min="15111" max="15111" width="11.5546875" style="55" bestFit="1" customWidth="1"/>
    <col min="15112" max="15113" width="11.44140625" style="55" bestFit="1" customWidth="1"/>
    <col min="15114" max="15359" width="9.109375" style="55"/>
    <col min="15360" max="15360" width="20.44140625" style="55" customWidth="1"/>
    <col min="15361" max="15361" width="31" style="55" customWidth="1"/>
    <col min="15362" max="15362" width="9.109375" style="55"/>
    <col min="15363" max="15363" width="14.5546875" style="55" customWidth="1"/>
    <col min="15364" max="15364" width="23" style="55" customWidth="1"/>
    <col min="15365" max="15365" width="30.5546875" style="55" bestFit="1" customWidth="1"/>
    <col min="15366" max="15366" width="21.5546875" style="55" customWidth="1"/>
    <col min="15367" max="15367" width="11.5546875" style="55" bestFit="1" customWidth="1"/>
    <col min="15368" max="15369" width="11.44140625" style="55" bestFit="1" customWidth="1"/>
    <col min="15370" max="15615" width="9.109375" style="55"/>
    <col min="15616" max="15616" width="20.44140625" style="55" customWidth="1"/>
    <col min="15617" max="15617" width="31" style="55" customWidth="1"/>
    <col min="15618" max="15618" width="9.109375" style="55"/>
    <col min="15619" max="15619" width="14.5546875" style="55" customWidth="1"/>
    <col min="15620" max="15620" width="23" style="55" customWidth="1"/>
    <col min="15621" max="15621" width="30.5546875" style="55" bestFit="1" customWidth="1"/>
    <col min="15622" max="15622" width="21.5546875" style="55" customWidth="1"/>
    <col min="15623" max="15623" width="11.5546875" style="55" bestFit="1" customWidth="1"/>
    <col min="15624" max="15625" width="11.44140625" style="55" bestFit="1" customWidth="1"/>
    <col min="15626" max="15871" width="9.109375" style="55"/>
    <col min="15872" max="15872" width="20.44140625" style="55" customWidth="1"/>
    <col min="15873" max="15873" width="31" style="55" customWidth="1"/>
    <col min="15874" max="15874" width="9.109375" style="55"/>
    <col min="15875" max="15875" width="14.5546875" style="55" customWidth="1"/>
    <col min="15876" max="15876" width="23" style="55" customWidth="1"/>
    <col min="15877" max="15877" width="30.5546875" style="55" bestFit="1" customWidth="1"/>
    <col min="15878" max="15878" width="21.5546875" style="55" customWidth="1"/>
    <col min="15879" max="15879" width="11.5546875" style="55" bestFit="1" customWidth="1"/>
    <col min="15880" max="15881" width="11.44140625" style="55" bestFit="1" customWidth="1"/>
    <col min="15882" max="16127" width="9.109375" style="55"/>
    <col min="16128" max="16128" width="20.44140625" style="55" customWidth="1"/>
    <col min="16129" max="16129" width="31" style="55" customWidth="1"/>
    <col min="16130" max="16130" width="9.109375" style="55"/>
    <col min="16131" max="16131" width="14.5546875" style="55" customWidth="1"/>
    <col min="16132" max="16132" width="23" style="55" customWidth="1"/>
    <col min="16133" max="16133" width="30.5546875" style="55" bestFit="1" customWidth="1"/>
    <col min="16134" max="16134" width="21.5546875" style="55" customWidth="1"/>
    <col min="16135" max="16135" width="11.5546875" style="55" bestFit="1" customWidth="1"/>
    <col min="16136" max="16137" width="11.44140625" style="55" bestFit="1" customWidth="1"/>
    <col min="16138" max="16383" width="9.109375" style="55"/>
    <col min="16384" max="16384" width="9.109375" style="55"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x14ac:dyDescent="0.3">
      <c r="A2" s="128" t="s">
        <v>76</v>
      </c>
      <c r="B2" s="130" t="s">
        <v>215</v>
      </c>
      <c r="C2" s="52">
        <v>3244</v>
      </c>
      <c r="D2" s="52">
        <v>5171</v>
      </c>
      <c r="E2" s="52" t="s">
        <v>39</v>
      </c>
      <c r="F2" s="130" t="s">
        <v>216</v>
      </c>
      <c r="G2" s="136">
        <v>110000</v>
      </c>
      <c r="H2" s="136">
        <v>110000</v>
      </c>
      <c r="I2" s="136">
        <v>110000</v>
      </c>
      <c r="J2" s="136">
        <v>110000</v>
      </c>
    </row>
    <row r="3" spans="1:10" x14ac:dyDescent="0.3">
      <c r="A3" s="128" t="s">
        <v>76</v>
      </c>
      <c r="B3" s="130" t="s">
        <v>215</v>
      </c>
      <c r="C3" s="52">
        <v>3244</v>
      </c>
      <c r="D3" s="52">
        <v>5171</v>
      </c>
      <c r="E3" s="52" t="s">
        <v>39</v>
      </c>
      <c r="F3" s="130" t="s">
        <v>217</v>
      </c>
      <c r="G3" s="248">
        <v>30000</v>
      </c>
      <c r="H3" s="248">
        <v>30000</v>
      </c>
      <c r="I3" s="248">
        <v>30000</v>
      </c>
      <c r="J3" s="248">
        <v>30000</v>
      </c>
    </row>
    <row r="4" spans="1:10" x14ac:dyDescent="0.3">
      <c r="A4" s="128" t="s">
        <v>76</v>
      </c>
      <c r="B4" s="130" t="s">
        <v>215</v>
      </c>
      <c r="C4" s="52">
        <v>3244</v>
      </c>
      <c r="D4" s="52">
        <v>5171</v>
      </c>
      <c r="E4" s="52" t="s">
        <v>39</v>
      </c>
      <c r="F4" s="130" t="s">
        <v>218</v>
      </c>
      <c r="G4" s="248">
        <v>100000</v>
      </c>
      <c r="H4" s="248">
        <v>100000</v>
      </c>
      <c r="I4" s="248">
        <v>100000</v>
      </c>
      <c r="J4" s="248">
        <v>100000</v>
      </c>
    </row>
    <row r="5" spans="1:10" x14ac:dyDescent="0.3">
      <c r="A5" s="128" t="s">
        <v>76</v>
      </c>
      <c r="B5" s="130" t="s">
        <v>215</v>
      </c>
      <c r="C5" s="52">
        <v>3244</v>
      </c>
      <c r="D5" s="52">
        <v>5171</v>
      </c>
      <c r="E5" s="52" t="s">
        <v>39</v>
      </c>
      <c r="F5" s="130" t="s">
        <v>219</v>
      </c>
      <c r="G5" s="136">
        <v>30000</v>
      </c>
      <c r="H5" s="136">
        <v>30000</v>
      </c>
      <c r="I5" s="136">
        <v>30000</v>
      </c>
      <c r="J5" s="136">
        <v>30000</v>
      </c>
    </row>
    <row r="6" spans="1:10" x14ac:dyDescent="0.3">
      <c r="A6" s="128" t="s">
        <v>76</v>
      </c>
      <c r="B6" s="130" t="s">
        <v>215</v>
      </c>
      <c r="C6" s="52">
        <v>3244</v>
      </c>
      <c r="D6" s="52">
        <v>5171</v>
      </c>
      <c r="E6" s="52" t="s">
        <v>39</v>
      </c>
      <c r="F6" s="130" t="s">
        <v>220</v>
      </c>
      <c r="G6" s="136">
        <v>200000</v>
      </c>
      <c r="H6" s="136">
        <v>200000</v>
      </c>
      <c r="I6" s="136">
        <v>200000</v>
      </c>
      <c r="J6" s="136">
        <v>200000</v>
      </c>
    </row>
    <row r="7" spans="1:10" x14ac:dyDescent="0.3">
      <c r="A7" s="128" t="s">
        <v>76</v>
      </c>
      <c r="B7" s="130" t="s">
        <v>215</v>
      </c>
      <c r="C7" s="52">
        <v>3244</v>
      </c>
      <c r="D7" s="52">
        <v>5171</v>
      </c>
      <c r="E7" s="52" t="s">
        <v>39</v>
      </c>
      <c r="F7" s="184" t="s">
        <v>221</v>
      </c>
      <c r="G7" s="136">
        <v>200000</v>
      </c>
      <c r="H7" s="136">
        <v>200000</v>
      </c>
      <c r="I7" s="136">
        <v>200000</v>
      </c>
      <c r="J7" s="136">
        <v>200000</v>
      </c>
    </row>
    <row r="8" spans="1:10" x14ac:dyDescent="0.3">
      <c r="A8" s="128" t="s">
        <v>76</v>
      </c>
      <c r="B8" s="130" t="s">
        <v>215</v>
      </c>
      <c r="C8" s="52">
        <v>3244</v>
      </c>
      <c r="D8" s="52">
        <v>5171</v>
      </c>
      <c r="E8" s="52" t="s">
        <v>39</v>
      </c>
      <c r="F8" s="130" t="s">
        <v>222</v>
      </c>
      <c r="G8" s="233">
        <v>200000</v>
      </c>
      <c r="H8" s="233">
        <v>200000</v>
      </c>
      <c r="I8" s="233">
        <v>200000</v>
      </c>
      <c r="J8" s="233">
        <v>200000</v>
      </c>
    </row>
    <row r="9" spans="1:10" x14ac:dyDescent="0.3">
      <c r="A9" s="128" t="s">
        <v>76</v>
      </c>
      <c r="B9" s="130" t="s">
        <v>215</v>
      </c>
      <c r="C9" s="52">
        <v>3244</v>
      </c>
      <c r="D9" s="52">
        <v>5171</v>
      </c>
      <c r="E9" s="52" t="s">
        <v>39</v>
      </c>
      <c r="F9" s="130" t="s">
        <v>223</v>
      </c>
      <c r="G9" s="233">
        <v>40000</v>
      </c>
      <c r="H9" s="233">
        <v>40000</v>
      </c>
      <c r="I9" s="233">
        <v>40000</v>
      </c>
      <c r="J9" s="233">
        <v>40000</v>
      </c>
    </row>
    <row r="10" spans="1:10" x14ac:dyDescent="0.3">
      <c r="A10" s="128" t="s">
        <v>76</v>
      </c>
      <c r="B10" s="130" t="s">
        <v>215</v>
      </c>
      <c r="C10" s="52">
        <v>3244</v>
      </c>
      <c r="D10" s="52">
        <v>5171</v>
      </c>
      <c r="E10" s="52" t="s">
        <v>39</v>
      </c>
      <c r="F10" s="130" t="s">
        <v>224</v>
      </c>
      <c r="G10" s="233">
        <v>200000</v>
      </c>
      <c r="H10" s="233">
        <v>200000</v>
      </c>
      <c r="I10" s="233">
        <v>200000</v>
      </c>
      <c r="J10" s="233">
        <v>200000</v>
      </c>
    </row>
    <row r="11" spans="1:10" x14ac:dyDescent="0.3">
      <c r="A11" s="128" t="s">
        <v>76</v>
      </c>
      <c r="B11" s="130" t="s">
        <v>215</v>
      </c>
      <c r="C11" s="52">
        <v>3244</v>
      </c>
      <c r="D11" s="52">
        <v>5171</v>
      </c>
      <c r="E11" s="52" t="s">
        <v>39</v>
      </c>
      <c r="F11" s="130" t="s">
        <v>225</v>
      </c>
      <c r="G11" s="233">
        <v>200000</v>
      </c>
      <c r="H11" s="233">
        <v>200000</v>
      </c>
      <c r="I11" s="233">
        <v>200000</v>
      </c>
      <c r="J11" s="233">
        <v>200000</v>
      </c>
    </row>
    <row r="12" spans="1:10" x14ac:dyDescent="0.3">
      <c r="A12" s="128" t="s">
        <v>76</v>
      </c>
      <c r="B12" s="130" t="s">
        <v>215</v>
      </c>
      <c r="C12" s="52">
        <v>3244</v>
      </c>
      <c r="D12" s="52">
        <v>5171</v>
      </c>
      <c r="E12" s="52" t="s">
        <v>39</v>
      </c>
      <c r="F12" s="175" t="s">
        <v>226</v>
      </c>
      <c r="G12" s="135">
        <v>200000</v>
      </c>
      <c r="H12" s="135">
        <v>200000</v>
      </c>
      <c r="I12" s="135">
        <v>200000</v>
      </c>
      <c r="J12" s="135">
        <v>200000</v>
      </c>
    </row>
    <row r="13" spans="1:10" x14ac:dyDescent="0.3">
      <c r="A13" s="128" t="s">
        <v>76</v>
      </c>
      <c r="B13" s="130" t="s">
        <v>215</v>
      </c>
      <c r="C13" s="52">
        <v>3244</v>
      </c>
      <c r="D13" s="52">
        <v>5171</v>
      </c>
      <c r="E13" s="52" t="s">
        <v>39</v>
      </c>
      <c r="F13" s="175" t="s">
        <v>227</v>
      </c>
      <c r="G13" s="135">
        <v>200000</v>
      </c>
      <c r="H13" s="135">
        <v>200000</v>
      </c>
      <c r="I13" s="135">
        <v>200000</v>
      </c>
      <c r="J13" s="135">
        <v>200000</v>
      </c>
    </row>
    <row r="14" spans="1:10" x14ac:dyDescent="0.3">
      <c r="A14" s="128" t="s">
        <v>76</v>
      </c>
      <c r="B14" s="130" t="s">
        <v>215</v>
      </c>
      <c r="C14" s="52">
        <v>3244</v>
      </c>
      <c r="D14" s="52">
        <v>5171</v>
      </c>
      <c r="E14" s="52" t="s">
        <v>39</v>
      </c>
      <c r="F14" s="175" t="s">
        <v>228</v>
      </c>
      <c r="G14" s="135">
        <v>70000</v>
      </c>
      <c r="H14" s="135">
        <v>70000</v>
      </c>
      <c r="I14" s="135">
        <v>70000</v>
      </c>
      <c r="J14" s="135">
        <v>70000</v>
      </c>
    </row>
    <row r="15" spans="1:10" x14ac:dyDescent="0.3">
      <c r="A15" s="175"/>
      <c r="B15" s="175"/>
      <c r="C15" s="175"/>
      <c r="D15" s="175"/>
      <c r="E15" s="175"/>
      <c r="F15" s="175"/>
      <c r="G15" s="135"/>
      <c r="H15" s="135"/>
      <c r="I15" s="135"/>
      <c r="J15" s="135"/>
    </row>
    <row r="16" spans="1:10" x14ac:dyDescent="0.3">
      <c r="A16" s="128" t="s">
        <v>101</v>
      </c>
      <c r="B16" s="175"/>
      <c r="C16" s="175"/>
      <c r="D16" s="175"/>
      <c r="E16" s="175"/>
      <c r="F16" s="175"/>
      <c r="G16" s="135">
        <f>SUM(G2:G15)</f>
        <v>1780000</v>
      </c>
      <c r="H16" s="135">
        <f>SUM(H2:H15)</f>
        <v>1780000</v>
      </c>
      <c r="I16" s="135">
        <f>SUM(I2:I15)</f>
        <v>1780000</v>
      </c>
      <c r="J16" s="135">
        <f>SUM(J2:J15)</f>
        <v>1780000</v>
      </c>
    </row>
  </sheetData>
  <autoFilter ref="A1:I1"/>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zoomScaleNormal="100" workbookViewId="0">
      <pane ySplit="1" topLeftCell="A2" activePane="bottomLeft" state="frozen"/>
      <selection pane="bottomLeft" activeCell="I20" sqref="I20"/>
    </sheetView>
  </sheetViews>
  <sheetFormatPr defaultRowHeight="14.4" x14ac:dyDescent="0.3"/>
  <cols>
    <col min="1" max="1" width="18" style="55" customWidth="1"/>
    <col min="2" max="2" width="15.5546875" style="55" customWidth="1"/>
    <col min="3" max="3" width="9.109375" style="55"/>
    <col min="4" max="4" width="18.109375" style="55" customWidth="1"/>
    <col min="5" max="5" width="19.44140625" style="55" customWidth="1"/>
    <col min="6" max="6" width="58.5546875" style="55" customWidth="1"/>
    <col min="7" max="8" width="11.44140625" style="55" bestFit="1" customWidth="1"/>
    <col min="9" max="9" width="12.5546875" style="55" bestFit="1" customWidth="1"/>
    <col min="10" max="10" width="9.88671875" style="55" bestFit="1" customWidth="1"/>
    <col min="11" max="253" width="9.109375" style="55"/>
    <col min="254" max="254" width="18" style="55" customWidth="1"/>
    <col min="255" max="255" width="15.5546875" style="55" customWidth="1"/>
    <col min="256" max="256" width="9.109375" style="55"/>
    <col min="257" max="257" width="18.109375" style="55" customWidth="1"/>
    <col min="258" max="258" width="19.44140625" style="55" customWidth="1"/>
    <col min="259" max="259" width="58.5546875" style="55" customWidth="1"/>
    <col min="260" max="260" width="12.44140625" style="55" customWidth="1"/>
    <col min="261" max="263" width="11.44140625" style="55" bestFit="1" customWidth="1"/>
    <col min="264" max="509" width="9.109375" style="55"/>
    <col min="510" max="510" width="18" style="55" customWidth="1"/>
    <col min="511" max="511" width="15.5546875" style="55" customWidth="1"/>
    <col min="512" max="512" width="9.109375" style="55"/>
    <col min="513" max="513" width="18.109375" style="55" customWidth="1"/>
    <col min="514" max="514" width="19.44140625" style="55" customWidth="1"/>
    <col min="515" max="515" width="58.5546875" style="55" customWidth="1"/>
    <col min="516" max="516" width="12.44140625" style="55" customWidth="1"/>
    <col min="517" max="519" width="11.44140625" style="55" bestFit="1" customWidth="1"/>
    <col min="520" max="765" width="9.109375" style="55"/>
    <col min="766" max="766" width="18" style="55" customWidth="1"/>
    <col min="767" max="767" width="15.5546875" style="55" customWidth="1"/>
    <col min="768" max="768" width="9.109375" style="55"/>
    <col min="769" max="769" width="18.109375" style="55" customWidth="1"/>
    <col min="770" max="770" width="19.44140625" style="55" customWidth="1"/>
    <col min="771" max="771" width="58.5546875" style="55" customWidth="1"/>
    <col min="772" max="772" width="12.44140625" style="55" customWidth="1"/>
    <col min="773" max="775" width="11.44140625" style="55" bestFit="1" customWidth="1"/>
    <col min="776" max="1021" width="9.109375" style="55"/>
    <col min="1022" max="1022" width="18" style="55" customWidth="1"/>
    <col min="1023" max="1023" width="15.5546875" style="55" customWidth="1"/>
    <col min="1024" max="1024" width="9.109375" style="55"/>
    <col min="1025" max="1025" width="18.109375" style="55" customWidth="1"/>
    <col min="1026" max="1026" width="19.44140625" style="55" customWidth="1"/>
    <col min="1027" max="1027" width="58.5546875" style="55" customWidth="1"/>
    <col min="1028" max="1028" width="12.44140625" style="55" customWidth="1"/>
    <col min="1029" max="1031" width="11.44140625" style="55" bestFit="1" customWidth="1"/>
    <col min="1032" max="1277" width="9.109375" style="55"/>
    <col min="1278" max="1278" width="18" style="55" customWidth="1"/>
    <col min="1279" max="1279" width="15.5546875" style="55" customWidth="1"/>
    <col min="1280" max="1280" width="9.109375" style="55"/>
    <col min="1281" max="1281" width="18.109375" style="55" customWidth="1"/>
    <col min="1282" max="1282" width="19.44140625" style="55" customWidth="1"/>
    <col min="1283" max="1283" width="58.5546875" style="55" customWidth="1"/>
    <col min="1284" max="1284" width="12.44140625" style="55" customWidth="1"/>
    <col min="1285" max="1287" width="11.44140625" style="55" bestFit="1" customWidth="1"/>
    <col min="1288" max="1533" width="9.109375" style="55"/>
    <col min="1534" max="1534" width="18" style="55" customWidth="1"/>
    <col min="1535" max="1535" width="15.5546875" style="55" customWidth="1"/>
    <col min="1536" max="1536" width="9.109375" style="55"/>
    <col min="1537" max="1537" width="18.109375" style="55" customWidth="1"/>
    <col min="1538" max="1538" width="19.44140625" style="55" customWidth="1"/>
    <col min="1539" max="1539" width="58.5546875" style="55" customWidth="1"/>
    <col min="1540" max="1540" width="12.44140625" style="55" customWidth="1"/>
    <col min="1541" max="1543" width="11.44140625" style="55" bestFit="1" customWidth="1"/>
    <col min="1544" max="1789" width="9.109375" style="55"/>
    <col min="1790" max="1790" width="18" style="55" customWidth="1"/>
    <col min="1791" max="1791" width="15.5546875" style="55" customWidth="1"/>
    <col min="1792" max="1792" width="9.109375" style="55"/>
    <col min="1793" max="1793" width="18.109375" style="55" customWidth="1"/>
    <col min="1794" max="1794" width="19.44140625" style="55" customWidth="1"/>
    <col min="1795" max="1795" width="58.5546875" style="55" customWidth="1"/>
    <col min="1796" max="1796" width="12.44140625" style="55" customWidth="1"/>
    <col min="1797" max="1799" width="11.44140625" style="55" bestFit="1" customWidth="1"/>
    <col min="1800" max="2045" width="9.109375" style="55"/>
    <col min="2046" max="2046" width="18" style="55" customWidth="1"/>
    <col min="2047" max="2047" width="15.5546875" style="55" customWidth="1"/>
    <col min="2048" max="2048" width="9.109375" style="55"/>
    <col min="2049" max="2049" width="18.109375" style="55" customWidth="1"/>
    <col min="2050" max="2050" width="19.44140625" style="55" customWidth="1"/>
    <col min="2051" max="2051" width="58.5546875" style="55" customWidth="1"/>
    <col min="2052" max="2052" width="12.44140625" style="55" customWidth="1"/>
    <col min="2053" max="2055" width="11.44140625" style="55" bestFit="1" customWidth="1"/>
    <col min="2056" max="2301" width="9.109375" style="55"/>
    <col min="2302" max="2302" width="18" style="55" customWidth="1"/>
    <col min="2303" max="2303" width="15.5546875" style="55" customWidth="1"/>
    <col min="2304" max="2304" width="9.109375" style="55"/>
    <col min="2305" max="2305" width="18.109375" style="55" customWidth="1"/>
    <col min="2306" max="2306" width="19.44140625" style="55" customWidth="1"/>
    <col min="2307" max="2307" width="58.5546875" style="55" customWidth="1"/>
    <col min="2308" max="2308" width="12.44140625" style="55" customWidth="1"/>
    <col min="2309" max="2311" width="11.44140625" style="55" bestFit="1" customWidth="1"/>
    <col min="2312" max="2557" width="9.109375" style="55"/>
    <col min="2558" max="2558" width="18" style="55" customWidth="1"/>
    <col min="2559" max="2559" width="15.5546875" style="55" customWidth="1"/>
    <col min="2560" max="2560" width="9.109375" style="55"/>
    <col min="2561" max="2561" width="18.109375" style="55" customWidth="1"/>
    <col min="2562" max="2562" width="19.44140625" style="55" customWidth="1"/>
    <col min="2563" max="2563" width="58.5546875" style="55" customWidth="1"/>
    <col min="2564" max="2564" width="12.44140625" style="55" customWidth="1"/>
    <col min="2565" max="2567" width="11.44140625" style="55" bestFit="1" customWidth="1"/>
    <col min="2568" max="2813" width="9.109375" style="55"/>
    <col min="2814" max="2814" width="18" style="55" customWidth="1"/>
    <col min="2815" max="2815" width="15.5546875" style="55" customWidth="1"/>
    <col min="2816" max="2816" width="9.109375" style="55"/>
    <col min="2817" max="2817" width="18.109375" style="55" customWidth="1"/>
    <col min="2818" max="2818" width="19.44140625" style="55" customWidth="1"/>
    <col min="2819" max="2819" width="58.5546875" style="55" customWidth="1"/>
    <col min="2820" max="2820" width="12.44140625" style="55" customWidth="1"/>
    <col min="2821" max="2823" width="11.44140625" style="55" bestFit="1" customWidth="1"/>
    <col min="2824" max="3069" width="9.109375" style="55"/>
    <col min="3070" max="3070" width="18" style="55" customWidth="1"/>
    <col min="3071" max="3071" width="15.5546875" style="55" customWidth="1"/>
    <col min="3072" max="3072" width="9.109375" style="55"/>
    <col min="3073" max="3073" width="18.109375" style="55" customWidth="1"/>
    <col min="3074" max="3074" width="19.44140625" style="55" customWidth="1"/>
    <col min="3075" max="3075" width="58.5546875" style="55" customWidth="1"/>
    <col min="3076" max="3076" width="12.44140625" style="55" customWidth="1"/>
    <col min="3077" max="3079" width="11.44140625" style="55" bestFit="1" customWidth="1"/>
    <col min="3080" max="3325" width="9.109375" style="55"/>
    <col min="3326" max="3326" width="18" style="55" customWidth="1"/>
    <col min="3327" max="3327" width="15.5546875" style="55" customWidth="1"/>
    <col min="3328" max="3328" width="9.109375" style="55"/>
    <col min="3329" max="3329" width="18.109375" style="55" customWidth="1"/>
    <col min="3330" max="3330" width="19.44140625" style="55" customWidth="1"/>
    <col min="3331" max="3331" width="58.5546875" style="55" customWidth="1"/>
    <col min="3332" max="3332" width="12.44140625" style="55" customWidth="1"/>
    <col min="3333" max="3335" width="11.44140625" style="55" bestFit="1" customWidth="1"/>
    <col min="3336" max="3581" width="9.109375" style="55"/>
    <col min="3582" max="3582" width="18" style="55" customWidth="1"/>
    <col min="3583" max="3583" width="15.5546875" style="55" customWidth="1"/>
    <col min="3584" max="3584" width="9.109375" style="55"/>
    <col min="3585" max="3585" width="18.109375" style="55" customWidth="1"/>
    <col min="3586" max="3586" width="19.44140625" style="55" customWidth="1"/>
    <col min="3587" max="3587" width="58.5546875" style="55" customWidth="1"/>
    <col min="3588" max="3588" width="12.44140625" style="55" customWidth="1"/>
    <col min="3589" max="3591" width="11.44140625" style="55" bestFit="1" customWidth="1"/>
    <col min="3592" max="3837" width="9.109375" style="55"/>
    <col min="3838" max="3838" width="18" style="55" customWidth="1"/>
    <col min="3839" max="3839" width="15.5546875" style="55" customWidth="1"/>
    <col min="3840" max="3840" width="9.109375" style="55"/>
    <col min="3841" max="3841" width="18.109375" style="55" customWidth="1"/>
    <col min="3842" max="3842" width="19.44140625" style="55" customWidth="1"/>
    <col min="3843" max="3843" width="58.5546875" style="55" customWidth="1"/>
    <col min="3844" max="3844" width="12.44140625" style="55" customWidth="1"/>
    <col min="3845" max="3847" width="11.44140625" style="55" bestFit="1" customWidth="1"/>
    <col min="3848" max="4093" width="9.109375" style="55"/>
    <col min="4094" max="4094" width="18" style="55" customWidth="1"/>
    <col min="4095" max="4095" width="15.5546875" style="55" customWidth="1"/>
    <col min="4096" max="4096" width="9.109375" style="55"/>
    <col min="4097" max="4097" width="18.109375" style="55" customWidth="1"/>
    <col min="4098" max="4098" width="19.44140625" style="55" customWidth="1"/>
    <col min="4099" max="4099" width="58.5546875" style="55" customWidth="1"/>
    <col min="4100" max="4100" width="12.44140625" style="55" customWidth="1"/>
    <col min="4101" max="4103" width="11.44140625" style="55" bestFit="1" customWidth="1"/>
    <col min="4104" max="4349" width="9.109375" style="55"/>
    <col min="4350" max="4350" width="18" style="55" customWidth="1"/>
    <col min="4351" max="4351" width="15.5546875" style="55" customWidth="1"/>
    <col min="4352" max="4352" width="9.109375" style="55"/>
    <col min="4353" max="4353" width="18.109375" style="55" customWidth="1"/>
    <col min="4354" max="4354" width="19.44140625" style="55" customWidth="1"/>
    <col min="4355" max="4355" width="58.5546875" style="55" customWidth="1"/>
    <col min="4356" max="4356" width="12.44140625" style="55" customWidth="1"/>
    <col min="4357" max="4359" width="11.44140625" style="55" bestFit="1" customWidth="1"/>
    <col min="4360" max="4605" width="9.109375" style="55"/>
    <col min="4606" max="4606" width="18" style="55" customWidth="1"/>
    <col min="4607" max="4607" width="15.5546875" style="55" customWidth="1"/>
    <col min="4608" max="4608" width="9.109375" style="55"/>
    <col min="4609" max="4609" width="18.109375" style="55" customWidth="1"/>
    <col min="4610" max="4610" width="19.44140625" style="55" customWidth="1"/>
    <col min="4611" max="4611" width="58.5546875" style="55" customWidth="1"/>
    <col min="4612" max="4612" width="12.44140625" style="55" customWidth="1"/>
    <col min="4613" max="4615" width="11.44140625" style="55" bestFit="1" customWidth="1"/>
    <col min="4616" max="4861" width="9.109375" style="55"/>
    <col min="4862" max="4862" width="18" style="55" customWidth="1"/>
    <col min="4863" max="4863" width="15.5546875" style="55" customWidth="1"/>
    <col min="4864" max="4864" width="9.109375" style="55"/>
    <col min="4865" max="4865" width="18.109375" style="55" customWidth="1"/>
    <col min="4866" max="4866" width="19.44140625" style="55" customWidth="1"/>
    <col min="4867" max="4867" width="58.5546875" style="55" customWidth="1"/>
    <col min="4868" max="4868" width="12.44140625" style="55" customWidth="1"/>
    <col min="4869" max="4871" width="11.44140625" style="55" bestFit="1" customWidth="1"/>
    <col min="4872" max="5117" width="9.109375" style="55"/>
    <col min="5118" max="5118" width="18" style="55" customWidth="1"/>
    <col min="5119" max="5119" width="15.5546875" style="55" customWidth="1"/>
    <col min="5120" max="5120" width="9.109375" style="55"/>
    <col min="5121" max="5121" width="18.109375" style="55" customWidth="1"/>
    <col min="5122" max="5122" width="19.44140625" style="55" customWidth="1"/>
    <col min="5123" max="5123" width="58.5546875" style="55" customWidth="1"/>
    <col min="5124" max="5124" width="12.44140625" style="55" customWidth="1"/>
    <col min="5125" max="5127" width="11.44140625" style="55" bestFit="1" customWidth="1"/>
    <col min="5128" max="5373" width="9.109375" style="55"/>
    <col min="5374" max="5374" width="18" style="55" customWidth="1"/>
    <col min="5375" max="5375" width="15.5546875" style="55" customWidth="1"/>
    <col min="5376" max="5376" width="9.109375" style="55"/>
    <col min="5377" max="5377" width="18.109375" style="55" customWidth="1"/>
    <col min="5378" max="5378" width="19.44140625" style="55" customWidth="1"/>
    <col min="5379" max="5379" width="58.5546875" style="55" customWidth="1"/>
    <col min="5380" max="5380" width="12.44140625" style="55" customWidth="1"/>
    <col min="5381" max="5383" width="11.44140625" style="55" bestFit="1" customWidth="1"/>
    <col min="5384" max="5629" width="9.109375" style="55"/>
    <col min="5630" max="5630" width="18" style="55" customWidth="1"/>
    <col min="5631" max="5631" width="15.5546875" style="55" customWidth="1"/>
    <col min="5632" max="5632" width="9.109375" style="55"/>
    <col min="5633" max="5633" width="18.109375" style="55" customWidth="1"/>
    <col min="5634" max="5634" width="19.44140625" style="55" customWidth="1"/>
    <col min="5635" max="5635" width="58.5546875" style="55" customWidth="1"/>
    <col min="5636" max="5636" width="12.44140625" style="55" customWidth="1"/>
    <col min="5637" max="5639" width="11.44140625" style="55" bestFit="1" customWidth="1"/>
    <col min="5640" max="5885" width="9.109375" style="55"/>
    <col min="5886" max="5886" width="18" style="55" customWidth="1"/>
    <col min="5887" max="5887" width="15.5546875" style="55" customWidth="1"/>
    <col min="5888" max="5888" width="9.109375" style="55"/>
    <col min="5889" max="5889" width="18.109375" style="55" customWidth="1"/>
    <col min="5890" max="5890" width="19.44140625" style="55" customWidth="1"/>
    <col min="5891" max="5891" width="58.5546875" style="55" customWidth="1"/>
    <col min="5892" max="5892" width="12.44140625" style="55" customWidth="1"/>
    <col min="5893" max="5895" width="11.44140625" style="55" bestFit="1" customWidth="1"/>
    <col min="5896" max="6141" width="9.109375" style="55"/>
    <col min="6142" max="6142" width="18" style="55" customWidth="1"/>
    <col min="6143" max="6143" width="15.5546875" style="55" customWidth="1"/>
    <col min="6144" max="6144" width="9.109375" style="55"/>
    <col min="6145" max="6145" width="18.109375" style="55" customWidth="1"/>
    <col min="6146" max="6146" width="19.44140625" style="55" customWidth="1"/>
    <col min="6147" max="6147" width="58.5546875" style="55" customWidth="1"/>
    <col min="6148" max="6148" width="12.44140625" style="55" customWidth="1"/>
    <col min="6149" max="6151" width="11.44140625" style="55" bestFit="1" customWidth="1"/>
    <col min="6152" max="6397" width="9.109375" style="55"/>
    <col min="6398" max="6398" width="18" style="55" customWidth="1"/>
    <col min="6399" max="6399" width="15.5546875" style="55" customWidth="1"/>
    <col min="6400" max="6400" width="9.109375" style="55"/>
    <col min="6401" max="6401" width="18.109375" style="55" customWidth="1"/>
    <col min="6402" max="6402" width="19.44140625" style="55" customWidth="1"/>
    <col min="6403" max="6403" width="58.5546875" style="55" customWidth="1"/>
    <col min="6404" max="6404" width="12.44140625" style="55" customWidth="1"/>
    <col min="6405" max="6407" width="11.44140625" style="55" bestFit="1" customWidth="1"/>
    <col min="6408" max="6653" width="9.109375" style="55"/>
    <col min="6654" max="6654" width="18" style="55" customWidth="1"/>
    <col min="6655" max="6655" width="15.5546875" style="55" customWidth="1"/>
    <col min="6656" max="6656" width="9.109375" style="55"/>
    <col min="6657" max="6657" width="18.109375" style="55" customWidth="1"/>
    <col min="6658" max="6658" width="19.44140625" style="55" customWidth="1"/>
    <col min="6659" max="6659" width="58.5546875" style="55" customWidth="1"/>
    <col min="6660" max="6660" width="12.44140625" style="55" customWidth="1"/>
    <col min="6661" max="6663" width="11.44140625" style="55" bestFit="1" customWidth="1"/>
    <col min="6664" max="6909" width="9.109375" style="55"/>
    <col min="6910" max="6910" width="18" style="55" customWidth="1"/>
    <col min="6911" max="6911" width="15.5546875" style="55" customWidth="1"/>
    <col min="6912" max="6912" width="9.109375" style="55"/>
    <col min="6913" max="6913" width="18.109375" style="55" customWidth="1"/>
    <col min="6914" max="6914" width="19.44140625" style="55" customWidth="1"/>
    <col min="6915" max="6915" width="58.5546875" style="55" customWidth="1"/>
    <col min="6916" max="6916" width="12.44140625" style="55" customWidth="1"/>
    <col min="6917" max="6919" width="11.44140625" style="55" bestFit="1" customWidth="1"/>
    <col min="6920" max="7165" width="9.109375" style="55"/>
    <col min="7166" max="7166" width="18" style="55" customWidth="1"/>
    <col min="7167" max="7167" width="15.5546875" style="55" customWidth="1"/>
    <col min="7168" max="7168" width="9.109375" style="55"/>
    <col min="7169" max="7169" width="18.109375" style="55" customWidth="1"/>
    <col min="7170" max="7170" width="19.44140625" style="55" customWidth="1"/>
    <col min="7171" max="7171" width="58.5546875" style="55" customWidth="1"/>
    <col min="7172" max="7172" width="12.44140625" style="55" customWidth="1"/>
    <col min="7173" max="7175" width="11.44140625" style="55" bestFit="1" customWidth="1"/>
    <col min="7176" max="7421" width="9.109375" style="55"/>
    <col min="7422" max="7422" width="18" style="55" customWidth="1"/>
    <col min="7423" max="7423" width="15.5546875" style="55" customWidth="1"/>
    <col min="7424" max="7424" width="9.109375" style="55"/>
    <col min="7425" max="7425" width="18.109375" style="55" customWidth="1"/>
    <col min="7426" max="7426" width="19.44140625" style="55" customWidth="1"/>
    <col min="7427" max="7427" width="58.5546875" style="55" customWidth="1"/>
    <col min="7428" max="7428" width="12.44140625" style="55" customWidth="1"/>
    <col min="7429" max="7431" width="11.44140625" style="55" bestFit="1" customWidth="1"/>
    <col min="7432" max="7677" width="9.109375" style="55"/>
    <col min="7678" max="7678" width="18" style="55" customWidth="1"/>
    <col min="7679" max="7679" width="15.5546875" style="55" customWidth="1"/>
    <col min="7680" max="7680" width="9.109375" style="55"/>
    <col min="7681" max="7681" width="18.109375" style="55" customWidth="1"/>
    <col min="7682" max="7682" width="19.44140625" style="55" customWidth="1"/>
    <col min="7683" max="7683" width="58.5546875" style="55" customWidth="1"/>
    <col min="7684" max="7684" width="12.44140625" style="55" customWidth="1"/>
    <col min="7685" max="7687" width="11.44140625" style="55" bestFit="1" customWidth="1"/>
    <col min="7688" max="7933" width="9.109375" style="55"/>
    <col min="7934" max="7934" width="18" style="55" customWidth="1"/>
    <col min="7935" max="7935" width="15.5546875" style="55" customWidth="1"/>
    <col min="7936" max="7936" width="9.109375" style="55"/>
    <col min="7937" max="7937" width="18.109375" style="55" customWidth="1"/>
    <col min="7938" max="7938" width="19.44140625" style="55" customWidth="1"/>
    <col min="7939" max="7939" width="58.5546875" style="55" customWidth="1"/>
    <col min="7940" max="7940" width="12.44140625" style="55" customWidth="1"/>
    <col min="7941" max="7943" width="11.44140625" style="55" bestFit="1" customWidth="1"/>
    <col min="7944" max="8189" width="9.109375" style="55"/>
    <col min="8190" max="8190" width="18" style="55" customWidth="1"/>
    <col min="8191" max="8191" width="15.5546875" style="55" customWidth="1"/>
    <col min="8192" max="8192" width="9.109375" style="55"/>
    <col min="8193" max="8193" width="18.109375" style="55" customWidth="1"/>
    <col min="8194" max="8194" width="19.44140625" style="55" customWidth="1"/>
    <col min="8195" max="8195" width="58.5546875" style="55" customWidth="1"/>
    <col min="8196" max="8196" width="12.44140625" style="55" customWidth="1"/>
    <col min="8197" max="8199" width="11.44140625" style="55" bestFit="1" customWidth="1"/>
    <col min="8200" max="8445" width="9.109375" style="55"/>
    <col min="8446" max="8446" width="18" style="55" customWidth="1"/>
    <col min="8447" max="8447" width="15.5546875" style="55" customWidth="1"/>
    <col min="8448" max="8448" width="9.109375" style="55"/>
    <col min="8449" max="8449" width="18.109375" style="55" customWidth="1"/>
    <col min="8450" max="8450" width="19.44140625" style="55" customWidth="1"/>
    <col min="8451" max="8451" width="58.5546875" style="55" customWidth="1"/>
    <col min="8452" max="8452" width="12.44140625" style="55" customWidth="1"/>
    <col min="8453" max="8455" width="11.44140625" style="55" bestFit="1" customWidth="1"/>
    <col min="8456" max="8701" width="9.109375" style="55"/>
    <col min="8702" max="8702" width="18" style="55" customWidth="1"/>
    <col min="8703" max="8703" width="15.5546875" style="55" customWidth="1"/>
    <col min="8704" max="8704" width="9.109375" style="55"/>
    <col min="8705" max="8705" width="18.109375" style="55" customWidth="1"/>
    <col min="8706" max="8706" width="19.44140625" style="55" customWidth="1"/>
    <col min="8707" max="8707" width="58.5546875" style="55" customWidth="1"/>
    <col min="8708" max="8708" width="12.44140625" style="55" customWidth="1"/>
    <col min="8709" max="8711" width="11.44140625" style="55" bestFit="1" customWidth="1"/>
    <col min="8712" max="8957" width="9.109375" style="55"/>
    <col min="8958" max="8958" width="18" style="55" customWidth="1"/>
    <col min="8959" max="8959" width="15.5546875" style="55" customWidth="1"/>
    <col min="8960" max="8960" width="9.109375" style="55"/>
    <col min="8961" max="8961" width="18.109375" style="55" customWidth="1"/>
    <col min="8962" max="8962" width="19.44140625" style="55" customWidth="1"/>
    <col min="8963" max="8963" width="58.5546875" style="55" customWidth="1"/>
    <col min="8964" max="8964" width="12.44140625" style="55" customWidth="1"/>
    <col min="8965" max="8967" width="11.44140625" style="55" bestFit="1" customWidth="1"/>
    <col min="8968" max="9213" width="9.109375" style="55"/>
    <col min="9214" max="9214" width="18" style="55" customWidth="1"/>
    <col min="9215" max="9215" width="15.5546875" style="55" customWidth="1"/>
    <col min="9216" max="9216" width="9.109375" style="55"/>
    <col min="9217" max="9217" width="18.109375" style="55" customWidth="1"/>
    <col min="9218" max="9218" width="19.44140625" style="55" customWidth="1"/>
    <col min="9219" max="9219" width="58.5546875" style="55" customWidth="1"/>
    <col min="9220" max="9220" width="12.44140625" style="55" customWidth="1"/>
    <col min="9221" max="9223" width="11.44140625" style="55" bestFit="1" customWidth="1"/>
    <col min="9224" max="9469" width="9.109375" style="55"/>
    <col min="9470" max="9470" width="18" style="55" customWidth="1"/>
    <col min="9471" max="9471" width="15.5546875" style="55" customWidth="1"/>
    <col min="9472" max="9472" width="9.109375" style="55"/>
    <col min="9473" max="9473" width="18.109375" style="55" customWidth="1"/>
    <col min="9474" max="9474" width="19.44140625" style="55" customWidth="1"/>
    <col min="9475" max="9475" width="58.5546875" style="55" customWidth="1"/>
    <col min="9476" max="9476" width="12.44140625" style="55" customWidth="1"/>
    <col min="9477" max="9479" width="11.44140625" style="55" bestFit="1" customWidth="1"/>
    <col min="9480" max="9725" width="9.109375" style="55"/>
    <col min="9726" max="9726" width="18" style="55" customWidth="1"/>
    <col min="9727" max="9727" width="15.5546875" style="55" customWidth="1"/>
    <col min="9728" max="9728" width="9.109375" style="55"/>
    <col min="9729" max="9729" width="18.109375" style="55" customWidth="1"/>
    <col min="9730" max="9730" width="19.44140625" style="55" customWidth="1"/>
    <col min="9731" max="9731" width="58.5546875" style="55" customWidth="1"/>
    <col min="9732" max="9732" width="12.44140625" style="55" customWidth="1"/>
    <col min="9733" max="9735" width="11.44140625" style="55" bestFit="1" customWidth="1"/>
    <col min="9736" max="9981" width="9.109375" style="55"/>
    <col min="9982" max="9982" width="18" style="55" customWidth="1"/>
    <col min="9983" max="9983" width="15.5546875" style="55" customWidth="1"/>
    <col min="9984" max="9984" width="9.109375" style="55"/>
    <col min="9985" max="9985" width="18.109375" style="55" customWidth="1"/>
    <col min="9986" max="9986" width="19.44140625" style="55" customWidth="1"/>
    <col min="9987" max="9987" width="58.5546875" style="55" customWidth="1"/>
    <col min="9988" max="9988" width="12.44140625" style="55" customWidth="1"/>
    <col min="9989" max="9991" width="11.44140625" style="55" bestFit="1" customWidth="1"/>
    <col min="9992" max="10237" width="9.109375" style="55"/>
    <col min="10238" max="10238" width="18" style="55" customWidth="1"/>
    <col min="10239" max="10239" width="15.5546875" style="55" customWidth="1"/>
    <col min="10240" max="10240" width="9.109375" style="55"/>
    <col min="10241" max="10241" width="18.109375" style="55" customWidth="1"/>
    <col min="10242" max="10242" width="19.44140625" style="55" customWidth="1"/>
    <col min="10243" max="10243" width="58.5546875" style="55" customWidth="1"/>
    <col min="10244" max="10244" width="12.44140625" style="55" customWidth="1"/>
    <col min="10245" max="10247" width="11.44140625" style="55" bestFit="1" customWidth="1"/>
    <col min="10248" max="10493" width="9.109375" style="55"/>
    <col min="10494" max="10494" width="18" style="55" customWidth="1"/>
    <col min="10495" max="10495" width="15.5546875" style="55" customWidth="1"/>
    <col min="10496" max="10496" width="9.109375" style="55"/>
    <col min="10497" max="10497" width="18.109375" style="55" customWidth="1"/>
    <col min="10498" max="10498" width="19.44140625" style="55" customWidth="1"/>
    <col min="10499" max="10499" width="58.5546875" style="55" customWidth="1"/>
    <col min="10500" max="10500" width="12.44140625" style="55" customWidth="1"/>
    <col min="10501" max="10503" width="11.44140625" style="55" bestFit="1" customWidth="1"/>
    <col min="10504" max="10749" width="9.109375" style="55"/>
    <col min="10750" max="10750" width="18" style="55" customWidth="1"/>
    <col min="10751" max="10751" width="15.5546875" style="55" customWidth="1"/>
    <col min="10752" max="10752" width="9.109375" style="55"/>
    <col min="10753" max="10753" width="18.109375" style="55" customWidth="1"/>
    <col min="10754" max="10754" width="19.44140625" style="55" customWidth="1"/>
    <col min="10755" max="10755" width="58.5546875" style="55" customWidth="1"/>
    <col min="10756" max="10756" width="12.44140625" style="55" customWidth="1"/>
    <col min="10757" max="10759" width="11.44140625" style="55" bestFit="1" customWidth="1"/>
    <col min="10760" max="11005" width="9.109375" style="55"/>
    <col min="11006" max="11006" width="18" style="55" customWidth="1"/>
    <col min="11007" max="11007" width="15.5546875" style="55" customWidth="1"/>
    <col min="11008" max="11008" width="9.109375" style="55"/>
    <col min="11009" max="11009" width="18.109375" style="55" customWidth="1"/>
    <col min="11010" max="11010" width="19.44140625" style="55" customWidth="1"/>
    <col min="11011" max="11011" width="58.5546875" style="55" customWidth="1"/>
    <col min="11012" max="11012" width="12.44140625" style="55" customWidth="1"/>
    <col min="11013" max="11015" width="11.44140625" style="55" bestFit="1" customWidth="1"/>
    <col min="11016" max="11261" width="9.109375" style="55"/>
    <col min="11262" max="11262" width="18" style="55" customWidth="1"/>
    <col min="11263" max="11263" width="15.5546875" style="55" customWidth="1"/>
    <col min="11264" max="11264" width="9.109375" style="55"/>
    <col min="11265" max="11265" width="18.109375" style="55" customWidth="1"/>
    <col min="11266" max="11266" width="19.44140625" style="55" customWidth="1"/>
    <col min="11267" max="11267" width="58.5546875" style="55" customWidth="1"/>
    <col min="11268" max="11268" width="12.44140625" style="55" customWidth="1"/>
    <col min="11269" max="11271" width="11.44140625" style="55" bestFit="1" customWidth="1"/>
    <col min="11272" max="11517" width="9.109375" style="55"/>
    <col min="11518" max="11518" width="18" style="55" customWidth="1"/>
    <col min="11519" max="11519" width="15.5546875" style="55" customWidth="1"/>
    <col min="11520" max="11520" width="9.109375" style="55"/>
    <col min="11521" max="11521" width="18.109375" style="55" customWidth="1"/>
    <col min="11522" max="11522" width="19.44140625" style="55" customWidth="1"/>
    <col min="11523" max="11523" width="58.5546875" style="55" customWidth="1"/>
    <col min="11524" max="11524" width="12.44140625" style="55" customWidth="1"/>
    <col min="11525" max="11527" width="11.44140625" style="55" bestFit="1" customWidth="1"/>
    <col min="11528" max="11773" width="9.109375" style="55"/>
    <col min="11774" max="11774" width="18" style="55" customWidth="1"/>
    <col min="11775" max="11775" width="15.5546875" style="55" customWidth="1"/>
    <col min="11776" max="11776" width="9.109375" style="55"/>
    <col min="11777" max="11777" width="18.109375" style="55" customWidth="1"/>
    <col min="11778" max="11778" width="19.44140625" style="55" customWidth="1"/>
    <col min="11779" max="11779" width="58.5546875" style="55" customWidth="1"/>
    <col min="11780" max="11780" width="12.44140625" style="55" customWidth="1"/>
    <col min="11781" max="11783" width="11.44140625" style="55" bestFit="1" customWidth="1"/>
    <col min="11784" max="12029" width="9.109375" style="55"/>
    <col min="12030" max="12030" width="18" style="55" customWidth="1"/>
    <col min="12031" max="12031" width="15.5546875" style="55" customWidth="1"/>
    <col min="12032" max="12032" width="9.109375" style="55"/>
    <col min="12033" max="12033" width="18.109375" style="55" customWidth="1"/>
    <col min="12034" max="12034" width="19.44140625" style="55" customWidth="1"/>
    <col min="12035" max="12035" width="58.5546875" style="55" customWidth="1"/>
    <col min="12036" max="12036" width="12.44140625" style="55" customWidth="1"/>
    <col min="12037" max="12039" width="11.44140625" style="55" bestFit="1" customWidth="1"/>
    <col min="12040" max="12285" width="9.109375" style="55"/>
    <col min="12286" max="12286" width="18" style="55" customWidth="1"/>
    <col min="12287" max="12287" width="15.5546875" style="55" customWidth="1"/>
    <col min="12288" max="12288" width="9.109375" style="55"/>
    <col min="12289" max="12289" width="18.109375" style="55" customWidth="1"/>
    <col min="12290" max="12290" width="19.44140625" style="55" customWidth="1"/>
    <col min="12291" max="12291" width="58.5546875" style="55" customWidth="1"/>
    <col min="12292" max="12292" width="12.44140625" style="55" customWidth="1"/>
    <col min="12293" max="12295" width="11.44140625" style="55" bestFit="1" customWidth="1"/>
    <col min="12296" max="12541" width="9.109375" style="55"/>
    <col min="12542" max="12542" width="18" style="55" customWidth="1"/>
    <col min="12543" max="12543" width="15.5546875" style="55" customWidth="1"/>
    <col min="12544" max="12544" width="9.109375" style="55"/>
    <col min="12545" max="12545" width="18.109375" style="55" customWidth="1"/>
    <col min="12546" max="12546" width="19.44140625" style="55" customWidth="1"/>
    <col min="12547" max="12547" width="58.5546875" style="55" customWidth="1"/>
    <col min="12548" max="12548" width="12.44140625" style="55" customWidth="1"/>
    <col min="12549" max="12551" width="11.44140625" style="55" bestFit="1" customWidth="1"/>
    <col min="12552" max="12797" width="9.109375" style="55"/>
    <col min="12798" max="12798" width="18" style="55" customWidth="1"/>
    <col min="12799" max="12799" width="15.5546875" style="55" customWidth="1"/>
    <col min="12800" max="12800" width="9.109375" style="55"/>
    <col min="12801" max="12801" width="18.109375" style="55" customWidth="1"/>
    <col min="12802" max="12802" width="19.44140625" style="55" customWidth="1"/>
    <col min="12803" max="12803" width="58.5546875" style="55" customWidth="1"/>
    <col min="12804" max="12804" width="12.44140625" style="55" customWidth="1"/>
    <col min="12805" max="12807" width="11.44140625" style="55" bestFit="1" customWidth="1"/>
    <col min="12808" max="13053" width="9.109375" style="55"/>
    <col min="13054" max="13054" width="18" style="55" customWidth="1"/>
    <col min="13055" max="13055" width="15.5546875" style="55" customWidth="1"/>
    <col min="13056" max="13056" width="9.109375" style="55"/>
    <col min="13057" max="13057" width="18.109375" style="55" customWidth="1"/>
    <col min="13058" max="13058" width="19.44140625" style="55" customWidth="1"/>
    <col min="13059" max="13059" width="58.5546875" style="55" customWidth="1"/>
    <col min="13060" max="13060" width="12.44140625" style="55" customWidth="1"/>
    <col min="13061" max="13063" width="11.44140625" style="55" bestFit="1" customWidth="1"/>
    <col min="13064" max="13309" width="9.109375" style="55"/>
    <col min="13310" max="13310" width="18" style="55" customWidth="1"/>
    <col min="13311" max="13311" width="15.5546875" style="55" customWidth="1"/>
    <col min="13312" max="13312" width="9.109375" style="55"/>
    <col min="13313" max="13313" width="18.109375" style="55" customWidth="1"/>
    <col min="13314" max="13314" width="19.44140625" style="55" customWidth="1"/>
    <col min="13315" max="13315" width="58.5546875" style="55" customWidth="1"/>
    <col min="13316" max="13316" width="12.44140625" style="55" customWidth="1"/>
    <col min="13317" max="13319" width="11.44140625" style="55" bestFit="1" customWidth="1"/>
    <col min="13320" max="13565" width="9.109375" style="55"/>
    <col min="13566" max="13566" width="18" style="55" customWidth="1"/>
    <col min="13567" max="13567" width="15.5546875" style="55" customWidth="1"/>
    <col min="13568" max="13568" width="9.109375" style="55"/>
    <col min="13569" max="13569" width="18.109375" style="55" customWidth="1"/>
    <col min="13570" max="13570" width="19.44140625" style="55" customWidth="1"/>
    <col min="13571" max="13571" width="58.5546875" style="55" customWidth="1"/>
    <col min="13572" max="13572" width="12.44140625" style="55" customWidth="1"/>
    <col min="13573" max="13575" width="11.44140625" style="55" bestFit="1" customWidth="1"/>
    <col min="13576" max="13821" width="9.109375" style="55"/>
    <col min="13822" max="13822" width="18" style="55" customWidth="1"/>
    <col min="13823" max="13823" width="15.5546875" style="55" customWidth="1"/>
    <col min="13824" max="13824" width="9.109375" style="55"/>
    <col min="13825" max="13825" width="18.109375" style="55" customWidth="1"/>
    <col min="13826" max="13826" width="19.44140625" style="55" customWidth="1"/>
    <col min="13827" max="13827" width="58.5546875" style="55" customWidth="1"/>
    <col min="13828" max="13828" width="12.44140625" style="55" customWidth="1"/>
    <col min="13829" max="13831" width="11.44140625" style="55" bestFit="1" customWidth="1"/>
    <col min="13832" max="14077" width="9.109375" style="55"/>
    <col min="14078" max="14078" width="18" style="55" customWidth="1"/>
    <col min="14079" max="14079" width="15.5546875" style="55" customWidth="1"/>
    <col min="14080" max="14080" width="9.109375" style="55"/>
    <col min="14081" max="14081" width="18.109375" style="55" customWidth="1"/>
    <col min="14082" max="14082" width="19.44140625" style="55" customWidth="1"/>
    <col min="14083" max="14083" width="58.5546875" style="55" customWidth="1"/>
    <col min="14084" max="14084" width="12.44140625" style="55" customWidth="1"/>
    <col min="14085" max="14087" width="11.44140625" style="55" bestFit="1" customWidth="1"/>
    <col min="14088" max="14333" width="9.109375" style="55"/>
    <col min="14334" max="14334" width="18" style="55" customWidth="1"/>
    <col min="14335" max="14335" width="15.5546875" style="55" customWidth="1"/>
    <col min="14336" max="14336" width="9.109375" style="55"/>
    <col min="14337" max="14337" width="18.109375" style="55" customWidth="1"/>
    <col min="14338" max="14338" width="19.44140625" style="55" customWidth="1"/>
    <col min="14339" max="14339" width="58.5546875" style="55" customWidth="1"/>
    <col min="14340" max="14340" width="12.44140625" style="55" customWidth="1"/>
    <col min="14341" max="14343" width="11.44140625" style="55" bestFit="1" customWidth="1"/>
    <col min="14344" max="14589" width="9.109375" style="55"/>
    <col min="14590" max="14590" width="18" style="55" customWidth="1"/>
    <col min="14591" max="14591" width="15.5546875" style="55" customWidth="1"/>
    <col min="14592" max="14592" width="9.109375" style="55"/>
    <col min="14593" max="14593" width="18.109375" style="55" customWidth="1"/>
    <col min="14594" max="14594" width="19.44140625" style="55" customWidth="1"/>
    <col min="14595" max="14595" width="58.5546875" style="55" customWidth="1"/>
    <col min="14596" max="14596" width="12.44140625" style="55" customWidth="1"/>
    <col min="14597" max="14599" width="11.44140625" style="55" bestFit="1" customWidth="1"/>
    <col min="14600" max="14845" width="9.109375" style="55"/>
    <col min="14846" max="14846" width="18" style="55" customWidth="1"/>
    <col min="14847" max="14847" width="15.5546875" style="55" customWidth="1"/>
    <col min="14848" max="14848" width="9.109375" style="55"/>
    <col min="14849" max="14849" width="18.109375" style="55" customWidth="1"/>
    <col min="14850" max="14850" width="19.44140625" style="55" customWidth="1"/>
    <col min="14851" max="14851" width="58.5546875" style="55" customWidth="1"/>
    <col min="14852" max="14852" width="12.44140625" style="55" customWidth="1"/>
    <col min="14853" max="14855" width="11.44140625" style="55" bestFit="1" customWidth="1"/>
    <col min="14856" max="15101" width="9.109375" style="55"/>
    <col min="15102" max="15102" width="18" style="55" customWidth="1"/>
    <col min="15103" max="15103" width="15.5546875" style="55" customWidth="1"/>
    <col min="15104" max="15104" width="9.109375" style="55"/>
    <col min="15105" max="15105" width="18.109375" style="55" customWidth="1"/>
    <col min="15106" max="15106" width="19.44140625" style="55" customWidth="1"/>
    <col min="15107" max="15107" width="58.5546875" style="55" customWidth="1"/>
    <col min="15108" max="15108" width="12.44140625" style="55" customWidth="1"/>
    <col min="15109" max="15111" width="11.44140625" style="55" bestFit="1" customWidth="1"/>
    <col min="15112" max="15357" width="9.109375" style="55"/>
    <col min="15358" max="15358" width="18" style="55" customWidth="1"/>
    <col min="15359" max="15359" width="15.5546875" style="55" customWidth="1"/>
    <col min="15360" max="15360" width="9.109375" style="55"/>
    <col min="15361" max="15361" width="18.109375" style="55" customWidth="1"/>
    <col min="15362" max="15362" width="19.44140625" style="55" customWidth="1"/>
    <col min="15363" max="15363" width="58.5546875" style="55" customWidth="1"/>
    <col min="15364" max="15364" width="12.44140625" style="55" customWidth="1"/>
    <col min="15365" max="15367" width="11.44140625" style="55" bestFit="1" customWidth="1"/>
    <col min="15368" max="15613" width="9.109375" style="55"/>
    <col min="15614" max="15614" width="18" style="55" customWidth="1"/>
    <col min="15615" max="15615" width="15.5546875" style="55" customWidth="1"/>
    <col min="15616" max="15616" width="9.109375" style="55"/>
    <col min="15617" max="15617" width="18.109375" style="55" customWidth="1"/>
    <col min="15618" max="15618" width="19.44140625" style="55" customWidth="1"/>
    <col min="15619" max="15619" width="58.5546875" style="55" customWidth="1"/>
    <col min="15620" max="15620" width="12.44140625" style="55" customWidth="1"/>
    <col min="15621" max="15623" width="11.44140625" style="55" bestFit="1" customWidth="1"/>
    <col min="15624" max="15869" width="9.109375" style="55"/>
    <col min="15870" max="15870" width="18" style="55" customWidth="1"/>
    <col min="15871" max="15871" width="15.5546875" style="55" customWidth="1"/>
    <col min="15872" max="15872" width="9.109375" style="55"/>
    <col min="15873" max="15873" width="18.109375" style="55" customWidth="1"/>
    <col min="15874" max="15874" width="19.44140625" style="55" customWidth="1"/>
    <col min="15875" max="15875" width="58.5546875" style="55" customWidth="1"/>
    <col min="15876" max="15876" width="12.44140625" style="55" customWidth="1"/>
    <col min="15877" max="15879" width="11.44140625" style="55" bestFit="1" customWidth="1"/>
    <col min="15880" max="16125" width="9.109375" style="55"/>
    <col min="16126" max="16126" width="18" style="55" customWidth="1"/>
    <col min="16127" max="16127" width="15.5546875" style="55" customWidth="1"/>
    <col min="16128" max="16128" width="9.109375" style="55"/>
    <col min="16129" max="16129" width="18.109375" style="55" customWidth="1"/>
    <col min="16130" max="16130" width="19.44140625" style="55" customWidth="1"/>
    <col min="16131" max="16131" width="58.5546875" style="55" customWidth="1"/>
    <col min="16132" max="16132" width="12.44140625" style="55" customWidth="1"/>
    <col min="16133" max="16135" width="11.44140625" style="55" bestFit="1" customWidth="1"/>
    <col min="16136" max="16383" width="9.109375" style="55"/>
    <col min="16384" max="16384" width="9.109375" style="55"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x14ac:dyDescent="0.3">
      <c r="A2" s="128" t="s">
        <v>76</v>
      </c>
      <c r="B2" s="134" t="s">
        <v>229</v>
      </c>
      <c r="C2" s="52">
        <v>3869</v>
      </c>
      <c r="D2" s="52">
        <v>5171</v>
      </c>
      <c r="E2" s="52" t="s">
        <v>184</v>
      </c>
      <c r="F2" s="130" t="s">
        <v>186</v>
      </c>
      <c r="G2" s="213">
        <v>550000</v>
      </c>
      <c r="H2" s="213">
        <v>550000</v>
      </c>
      <c r="I2" s="213">
        <v>550000</v>
      </c>
      <c r="J2" s="213">
        <v>550000</v>
      </c>
    </row>
    <row r="3" spans="1:10" ht="26.4" x14ac:dyDescent="0.3">
      <c r="A3" s="128" t="s">
        <v>76</v>
      </c>
      <c r="B3" s="134" t="s">
        <v>229</v>
      </c>
      <c r="C3" s="52">
        <v>3869</v>
      </c>
      <c r="D3" s="52">
        <v>5171</v>
      </c>
      <c r="E3" s="52" t="s">
        <v>184</v>
      </c>
      <c r="F3" s="130" t="s">
        <v>230</v>
      </c>
      <c r="G3" s="213"/>
      <c r="H3" s="213"/>
      <c r="I3" s="213"/>
      <c r="J3" s="213"/>
    </row>
    <row r="4" spans="1:10" x14ac:dyDescent="0.3">
      <c r="A4" s="128" t="s">
        <v>76</v>
      </c>
      <c r="B4" s="134" t="s">
        <v>229</v>
      </c>
      <c r="C4" s="52">
        <v>3869</v>
      </c>
      <c r="D4" s="52">
        <v>5171</v>
      </c>
      <c r="E4" s="52" t="s">
        <v>184</v>
      </c>
      <c r="F4" s="130" t="s">
        <v>231</v>
      </c>
      <c r="G4" s="213">
        <v>1500000</v>
      </c>
      <c r="H4" s="213"/>
      <c r="I4" s="213"/>
      <c r="J4" s="213"/>
    </row>
    <row r="5" spans="1:10" ht="26.4" x14ac:dyDescent="0.3">
      <c r="A5" s="128" t="s">
        <v>76</v>
      </c>
      <c r="B5" s="134" t="s">
        <v>229</v>
      </c>
      <c r="C5" s="52">
        <v>3869</v>
      </c>
      <c r="D5" s="52">
        <v>5171</v>
      </c>
      <c r="E5" s="52" t="s">
        <v>184</v>
      </c>
      <c r="F5" s="130" t="s">
        <v>232</v>
      </c>
      <c r="G5" s="213"/>
      <c r="H5" s="213"/>
      <c r="I5" s="213"/>
      <c r="J5" s="213"/>
    </row>
    <row r="6" spans="1:10" ht="26.4" x14ac:dyDescent="0.3">
      <c r="A6" s="128" t="s">
        <v>76</v>
      </c>
      <c r="B6" s="134" t="s">
        <v>229</v>
      </c>
      <c r="C6" s="52">
        <v>3869</v>
      </c>
      <c r="D6" s="52">
        <v>5171</v>
      </c>
      <c r="E6" s="52" t="s">
        <v>184</v>
      </c>
      <c r="F6" s="130" t="s">
        <v>233</v>
      </c>
      <c r="G6" s="213"/>
      <c r="H6" s="213"/>
      <c r="I6" s="213"/>
      <c r="J6" s="213"/>
    </row>
    <row r="7" spans="1:10" ht="26.4" x14ac:dyDescent="0.3">
      <c r="A7" s="128" t="s">
        <v>76</v>
      </c>
      <c r="B7" s="134" t="s">
        <v>229</v>
      </c>
      <c r="C7" s="52">
        <v>3869</v>
      </c>
      <c r="D7" s="52">
        <v>5171</v>
      </c>
      <c r="E7" s="52" t="s">
        <v>184</v>
      </c>
      <c r="F7" s="130" t="s">
        <v>234</v>
      </c>
      <c r="G7" s="213">
        <v>1500000</v>
      </c>
      <c r="H7" s="213"/>
      <c r="I7" s="213"/>
      <c r="J7" s="213"/>
    </row>
    <row r="8" spans="1:10" x14ac:dyDescent="0.3">
      <c r="A8" s="128" t="s">
        <v>76</v>
      </c>
      <c r="B8" s="134" t="s">
        <v>229</v>
      </c>
      <c r="C8" s="52">
        <v>3869</v>
      </c>
      <c r="D8" s="52">
        <v>5171</v>
      </c>
      <c r="E8" s="52" t="s">
        <v>184</v>
      </c>
      <c r="F8" s="130" t="s">
        <v>235</v>
      </c>
      <c r="G8" s="213">
        <v>300000</v>
      </c>
      <c r="H8" s="213"/>
      <c r="I8" s="213"/>
      <c r="J8" s="213"/>
    </row>
    <row r="9" spans="1:10" x14ac:dyDescent="0.3">
      <c r="A9" s="128" t="s">
        <v>76</v>
      </c>
      <c r="B9" s="134" t="s">
        <v>229</v>
      </c>
      <c r="C9" s="52">
        <v>3869</v>
      </c>
      <c r="D9" s="52">
        <v>5171</v>
      </c>
      <c r="E9" s="52" t="s">
        <v>184</v>
      </c>
      <c r="F9" s="130" t="s">
        <v>236</v>
      </c>
      <c r="G9" s="213"/>
      <c r="H9" s="213">
        <v>2800000</v>
      </c>
      <c r="I9" s="213"/>
      <c r="J9" s="213"/>
    </row>
    <row r="10" spans="1:10" x14ac:dyDescent="0.3">
      <c r="G10" s="213"/>
      <c r="H10" s="213"/>
      <c r="I10" s="213"/>
      <c r="J10" s="213"/>
    </row>
    <row r="11" spans="1:10" x14ac:dyDescent="0.3">
      <c r="A11" s="128"/>
      <c r="G11" s="213"/>
      <c r="H11" s="213"/>
      <c r="I11" s="213"/>
      <c r="J11" s="213"/>
    </row>
    <row r="12" spans="1:10" x14ac:dyDescent="0.3">
      <c r="A12" s="192" t="s">
        <v>101</v>
      </c>
      <c r="F12" s="55" t="s">
        <v>61</v>
      </c>
      <c r="G12" s="213">
        <f>SUM(G2:G11)</f>
        <v>3850000</v>
      </c>
      <c r="H12" s="213">
        <f>SUM(H2:H11)</f>
        <v>3350000</v>
      </c>
      <c r="I12" s="213">
        <f>SUM(I2:I11)</f>
        <v>550000</v>
      </c>
      <c r="J12" s="213">
        <v>550000</v>
      </c>
    </row>
    <row r="13" spans="1:10" x14ac:dyDescent="0.3">
      <c r="G13" s="175"/>
      <c r="H13" s="175"/>
    </row>
    <row r="14" spans="1:10" x14ac:dyDescent="0.3">
      <c r="G14" s="175"/>
      <c r="H14" s="175"/>
    </row>
    <row r="15" spans="1:10" x14ac:dyDescent="0.3">
      <c r="G15" s="175"/>
      <c r="H15" s="175"/>
    </row>
  </sheetData>
  <autoFilter ref="A1:I1"/>
  <phoneticPr fontId="28" type="noConversion"/>
  <pageMargins left="0.7" right="0.7" top="0.78740157499999996" bottom="0.78740157499999996"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zoomScaleNormal="100" workbookViewId="0">
      <pane ySplit="1" topLeftCell="A2" activePane="bottomLeft" state="frozen"/>
      <selection pane="bottomLeft" activeCell="G17" sqref="G17"/>
    </sheetView>
  </sheetViews>
  <sheetFormatPr defaultRowHeight="14.4" x14ac:dyDescent="0.3"/>
  <cols>
    <col min="1" max="1" width="11.5546875" style="55" bestFit="1" customWidth="1"/>
    <col min="2" max="2" width="13.109375" style="55" customWidth="1"/>
    <col min="3" max="3" width="12.44140625" style="55" customWidth="1"/>
    <col min="4" max="4" width="14.5546875" style="55" customWidth="1"/>
    <col min="5" max="5" width="18.5546875" style="55" customWidth="1"/>
    <col min="6" max="6" width="30.109375" style="55" customWidth="1"/>
    <col min="7" max="7" width="12" style="55" customWidth="1"/>
    <col min="8" max="9" width="11.44140625" style="55" bestFit="1" customWidth="1"/>
    <col min="10" max="254" width="9.109375" style="55"/>
    <col min="255" max="255" width="11.5546875" style="55" bestFit="1" customWidth="1"/>
    <col min="256" max="256" width="13.109375" style="55" customWidth="1"/>
    <col min="257" max="257" width="12.44140625" style="55" customWidth="1"/>
    <col min="258" max="258" width="14.5546875" style="55" customWidth="1"/>
    <col min="259" max="259" width="18.5546875" style="55" customWidth="1"/>
    <col min="260" max="260" width="30.109375" style="55" customWidth="1"/>
    <col min="261" max="261" width="20" style="55" customWidth="1"/>
    <col min="262" max="264" width="11" style="55" bestFit="1" customWidth="1"/>
    <col min="265" max="510" width="9.109375" style="55"/>
    <col min="511" max="511" width="11.5546875" style="55" bestFit="1" customWidth="1"/>
    <col min="512" max="512" width="13.109375" style="55" customWidth="1"/>
    <col min="513" max="513" width="12.44140625" style="55" customWidth="1"/>
    <col min="514" max="514" width="14.5546875" style="55" customWidth="1"/>
    <col min="515" max="515" width="18.5546875" style="55" customWidth="1"/>
    <col min="516" max="516" width="30.109375" style="55" customWidth="1"/>
    <col min="517" max="517" width="20" style="55" customWidth="1"/>
    <col min="518" max="520" width="11" style="55" bestFit="1" customWidth="1"/>
    <col min="521" max="766" width="9.109375" style="55"/>
    <col min="767" max="767" width="11.5546875" style="55" bestFit="1" customWidth="1"/>
    <col min="768" max="768" width="13.109375" style="55" customWidth="1"/>
    <col min="769" max="769" width="12.44140625" style="55" customWidth="1"/>
    <col min="770" max="770" width="14.5546875" style="55" customWidth="1"/>
    <col min="771" max="771" width="18.5546875" style="55" customWidth="1"/>
    <col min="772" max="772" width="30.109375" style="55" customWidth="1"/>
    <col min="773" max="773" width="20" style="55" customWidth="1"/>
    <col min="774" max="776" width="11" style="55" bestFit="1" customWidth="1"/>
    <col min="777" max="1022" width="9.109375" style="55"/>
    <col min="1023" max="1023" width="11.5546875" style="55" bestFit="1" customWidth="1"/>
    <col min="1024" max="1024" width="13.109375" style="55" customWidth="1"/>
    <col min="1025" max="1025" width="12.44140625" style="55" customWidth="1"/>
    <col min="1026" max="1026" width="14.5546875" style="55" customWidth="1"/>
    <col min="1027" max="1027" width="18.5546875" style="55" customWidth="1"/>
    <col min="1028" max="1028" width="30.109375" style="55" customWidth="1"/>
    <col min="1029" max="1029" width="20" style="55" customWidth="1"/>
    <col min="1030" max="1032" width="11" style="55" bestFit="1" customWidth="1"/>
    <col min="1033" max="1278" width="9.109375" style="55"/>
    <col min="1279" max="1279" width="11.5546875" style="55" bestFit="1" customWidth="1"/>
    <col min="1280" max="1280" width="13.109375" style="55" customWidth="1"/>
    <col min="1281" max="1281" width="12.44140625" style="55" customWidth="1"/>
    <col min="1282" max="1282" width="14.5546875" style="55" customWidth="1"/>
    <col min="1283" max="1283" width="18.5546875" style="55" customWidth="1"/>
    <col min="1284" max="1284" width="30.109375" style="55" customWidth="1"/>
    <col min="1285" max="1285" width="20" style="55" customWidth="1"/>
    <col min="1286" max="1288" width="11" style="55" bestFit="1" customWidth="1"/>
    <col min="1289" max="1534" width="9.109375" style="55"/>
    <col min="1535" max="1535" width="11.5546875" style="55" bestFit="1" customWidth="1"/>
    <col min="1536" max="1536" width="13.109375" style="55" customWidth="1"/>
    <col min="1537" max="1537" width="12.44140625" style="55" customWidth="1"/>
    <col min="1538" max="1538" width="14.5546875" style="55" customWidth="1"/>
    <col min="1539" max="1539" width="18.5546875" style="55" customWidth="1"/>
    <col min="1540" max="1540" width="30.109375" style="55" customWidth="1"/>
    <col min="1541" max="1541" width="20" style="55" customWidth="1"/>
    <col min="1542" max="1544" width="11" style="55" bestFit="1" customWidth="1"/>
    <col min="1545" max="1790" width="9.109375" style="55"/>
    <col min="1791" max="1791" width="11.5546875" style="55" bestFit="1" customWidth="1"/>
    <col min="1792" max="1792" width="13.109375" style="55" customWidth="1"/>
    <col min="1793" max="1793" width="12.44140625" style="55" customWidth="1"/>
    <col min="1794" max="1794" width="14.5546875" style="55" customWidth="1"/>
    <col min="1795" max="1795" width="18.5546875" style="55" customWidth="1"/>
    <col min="1796" max="1796" width="30.109375" style="55" customWidth="1"/>
    <col min="1797" max="1797" width="20" style="55" customWidth="1"/>
    <col min="1798" max="1800" width="11" style="55" bestFit="1" customWidth="1"/>
    <col min="1801" max="2046" width="9.109375" style="55"/>
    <col min="2047" max="2047" width="11.5546875" style="55" bestFit="1" customWidth="1"/>
    <col min="2048" max="2048" width="13.109375" style="55" customWidth="1"/>
    <col min="2049" max="2049" width="12.44140625" style="55" customWidth="1"/>
    <col min="2050" max="2050" width="14.5546875" style="55" customWidth="1"/>
    <col min="2051" max="2051" width="18.5546875" style="55" customWidth="1"/>
    <col min="2052" max="2052" width="30.109375" style="55" customWidth="1"/>
    <col min="2053" max="2053" width="20" style="55" customWidth="1"/>
    <col min="2054" max="2056" width="11" style="55" bestFit="1" customWidth="1"/>
    <col min="2057" max="2302" width="9.109375" style="55"/>
    <col min="2303" max="2303" width="11.5546875" style="55" bestFit="1" customWidth="1"/>
    <col min="2304" max="2304" width="13.109375" style="55" customWidth="1"/>
    <col min="2305" max="2305" width="12.44140625" style="55" customWidth="1"/>
    <col min="2306" max="2306" width="14.5546875" style="55" customWidth="1"/>
    <col min="2307" max="2307" width="18.5546875" style="55" customWidth="1"/>
    <col min="2308" max="2308" width="30.109375" style="55" customWidth="1"/>
    <col min="2309" max="2309" width="20" style="55" customWidth="1"/>
    <col min="2310" max="2312" width="11" style="55" bestFit="1" customWidth="1"/>
    <col min="2313" max="2558" width="9.109375" style="55"/>
    <col min="2559" max="2559" width="11.5546875" style="55" bestFit="1" customWidth="1"/>
    <col min="2560" max="2560" width="13.109375" style="55" customWidth="1"/>
    <col min="2561" max="2561" width="12.44140625" style="55" customWidth="1"/>
    <col min="2562" max="2562" width="14.5546875" style="55" customWidth="1"/>
    <col min="2563" max="2563" width="18.5546875" style="55" customWidth="1"/>
    <col min="2564" max="2564" width="30.109375" style="55" customWidth="1"/>
    <col min="2565" max="2565" width="20" style="55" customWidth="1"/>
    <col min="2566" max="2568" width="11" style="55" bestFit="1" customWidth="1"/>
    <col min="2569" max="2814" width="9.109375" style="55"/>
    <col min="2815" max="2815" width="11.5546875" style="55" bestFit="1" customWidth="1"/>
    <col min="2816" max="2816" width="13.109375" style="55" customWidth="1"/>
    <col min="2817" max="2817" width="12.44140625" style="55" customWidth="1"/>
    <col min="2818" max="2818" width="14.5546875" style="55" customWidth="1"/>
    <col min="2819" max="2819" width="18.5546875" style="55" customWidth="1"/>
    <col min="2820" max="2820" width="30.109375" style="55" customWidth="1"/>
    <col min="2821" max="2821" width="20" style="55" customWidth="1"/>
    <col min="2822" max="2824" width="11" style="55" bestFit="1" customWidth="1"/>
    <col min="2825" max="3070" width="9.109375" style="55"/>
    <col min="3071" max="3071" width="11.5546875" style="55" bestFit="1" customWidth="1"/>
    <col min="3072" max="3072" width="13.109375" style="55" customWidth="1"/>
    <col min="3073" max="3073" width="12.44140625" style="55" customWidth="1"/>
    <col min="3074" max="3074" width="14.5546875" style="55" customWidth="1"/>
    <col min="3075" max="3075" width="18.5546875" style="55" customWidth="1"/>
    <col min="3076" max="3076" width="30.109375" style="55" customWidth="1"/>
    <col min="3077" max="3077" width="20" style="55" customWidth="1"/>
    <col min="3078" max="3080" width="11" style="55" bestFit="1" customWidth="1"/>
    <col min="3081" max="3326" width="9.109375" style="55"/>
    <col min="3327" max="3327" width="11.5546875" style="55" bestFit="1" customWidth="1"/>
    <col min="3328" max="3328" width="13.109375" style="55" customWidth="1"/>
    <col min="3329" max="3329" width="12.44140625" style="55" customWidth="1"/>
    <col min="3330" max="3330" width="14.5546875" style="55" customWidth="1"/>
    <col min="3331" max="3331" width="18.5546875" style="55" customWidth="1"/>
    <col min="3332" max="3332" width="30.109375" style="55" customWidth="1"/>
    <col min="3333" max="3333" width="20" style="55" customWidth="1"/>
    <col min="3334" max="3336" width="11" style="55" bestFit="1" customWidth="1"/>
    <col min="3337" max="3582" width="9.109375" style="55"/>
    <col min="3583" max="3583" width="11.5546875" style="55" bestFit="1" customWidth="1"/>
    <col min="3584" max="3584" width="13.109375" style="55" customWidth="1"/>
    <col min="3585" max="3585" width="12.44140625" style="55" customWidth="1"/>
    <col min="3586" max="3586" width="14.5546875" style="55" customWidth="1"/>
    <col min="3587" max="3587" width="18.5546875" style="55" customWidth="1"/>
    <col min="3588" max="3588" width="30.109375" style="55" customWidth="1"/>
    <col min="3589" max="3589" width="20" style="55" customWidth="1"/>
    <col min="3590" max="3592" width="11" style="55" bestFit="1" customWidth="1"/>
    <col min="3593" max="3838" width="9.109375" style="55"/>
    <col min="3839" max="3839" width="11.5546875" style="55" bestFit="1" customWidth="1"/>
    <col min="3840" max="3840" width="13.109375" style="55" customWidth="1"/>
    <col min="3841" max="3841" width="12.44140625" style="55" customWidth="1"/>
    <col min="3842" max="3842" width="14.5546875" style="55" customWidth="1"/>
    <col min="3843" max="3843" width="18.5546875" style="55" customWidth="1"/>
    <col min="3844" max="3844" width="30.109375" style="55" customWidth="1"/>
    <col min="3845" max="3845" width="20" style="55" customWidth="1"/>
    <col min="3846" max="3848" width="11" style="55" bestFit="1" customWidth="1"/>
    <col min="3849" max="4094" width="9.109375" style="55"/>
    <col min="4095" max="4095" width="11.5546875" style="55" bestFit="1" customWidth="1"/>
    <col min="4096" max="4096" width="13.109375" style="55" customWidth="1"/>
    <col min="4097" max="4097" width="12.44140625" style="55" customWidth="1"/>
    <col min="4098" max="4098" width="14.5546875" style="55" customWidth="1"/>
    <col min="4099" max="4099" width="18.5546875" style="55" customWidth="1"/>
    <col min="4100" max="4100" width="30.109375" style="55" customWidth="1"/>
    <col min="4101" max="4101" width="20" style="55" customWidth="1"/>
    <col min="4102" max="4104" width="11" style="55" bestFit="1" customWidth="1"/>
    <col min="4105" max="4350" width="9.109375" style="55"/>
    <col min="4351" max="4351" width="11.5546875" style="55" bestFit="1" customWidth="1"/>
    <col min="4352" max="4352" width="13.109375" style="55" customWidth="1"/>
    <col min="4353" max="4353" width="12.44140625" style="55" customWidth="1"/>
    <col min="4354" max="4354" width="14.5546875" style="55" customWidth="1"/>
    <col min="4355" max="4355" width="18.5546875" style="55" customWidth="1"/>
    <col min="4356" max="4356" width="30.109375" style="55" customWidth="1"/>
    <col min="4357" max="4357" width="20" style="55" customWidth="1"/>
    <col min="4358" max="4360" width="11" style="55" bestFit="1" customWidth="1"/>
    <col min="4361" max="4606" width="9.109375" style="55"/>
    <col min="4607" max="4607" width="11.5546875" style="55" bestFit="1" customWidth="1"/>
    <col min="4608" max="4608" width="13.109375" style="55" customWidth="1"/>
    <col min="4609" max="4609" width="12.44140625" style="55" customWidth="1"/>
    <col min="4610" max="4610" width="14.5546875" style="55" customWidth="1"/>
    <col min="4611" max="4611" width="18.5546875" style="55" customWidth="1"/>
    <col min="4612" max="4612" width="30.109375" style="55" customWidth="1"/>
    <col min="4613" max="4613" width="20" style="55" customWidth="1"/>
    <col min="4614" max="4616" width="11" style="55" bestFit="1" customWidth="1"/>
    <col min="4617" max="4862" width="9.109375" style="55"/>
    <col min="4863" max="4863" width="11.5546875" style="55" bestFit="1" customWidth="1"/>
    <col min="4864" max="4864" width="13.109375" style="55" customWidth="1"/>
    <col min="4865" max="4865" width="12.44140625" style="55" customWidth="1"/>
    <col min="4866" max="4866" width="14.5546875" style="55" customWidth="1"/>
    <col min="4867" max="4867" width="18.5546875" style="55" customWidth="1"/>
    <col min="4868" max="4868" width="30.109375" style="55" customWidth="1"/>
    <col min="4869" max="4869" width="20" style="55" customWidth="1"/>
    <col min="4870" max="4872" width="11" style="55" bestFit="1" customWidth="1"/>
    <col min="4873" max="5118" width="9.109375" style="55"/>
    <col min="5119" max="5119" width="11.5546875" style="55" bestFit="1" customWidth="1"/>
    <col min="5120" max="5120" width="13.109375" style="55" customWidth="1"/>
    <col min="5121" max="5121" width="12.44140625" style="55" customWidth="1"/>
    <col min="5122" max="5122" width="14.5546875" style="55" customWidth="1"/>
    <col min="5123" max="5123" width="18.5546875" style="55" customWidth="1"/>
    <col min="5124" max="5124" width="30.109375" style="55" customWidth="1"/>
    <col min="5125" max="5125" width="20" style="55" customWidth="1"/>
    <col min="5126" max="5128" width="11" style="55" bestFit="1" customWidth="1"/>
    <col min="5129" max="5374" width="9.109375" style="55"/>
    <col min="5375" max="5375" width="11.5546875" style="55" bestFit="1" customWidth="1"/>
    <col min="5376" max="5376" width="13.109375" style="55" customWidth="1"/>
    <col min="5377" max="5377" width="12.44140625" style="55" customWidth="1"/>
    <col min="5378" max="5378" width="14.5546875" style="55" customWidth="1"/>
    <col min="5379" max="5379" width="18.5546875" style="55" customWidth="1"/>
    <col min="5380" max="5380" width="30.109375" style="55" customWidth="1"/>
    <col min="5381" max="5381" width="20" style="55" customWidth="1"/>
    <col min="5382" max="5384" width="11" style="55" bestFit="1" customWidth="1"/>
    <col min="5385" max="5630" width="9.109375" style="55"/>
    <col min="5631" max="5631" width="11.5546875" style="55" bestFit="1" customWidth="1"/>
    <col min="5632" max="5632" width="13.109375" style="55" customWidth="1"/>
    <col min="5633" max="5633" width="12.44140625" style="55" customWidth="1"/>
    <col min="5634" max="5634" width="14.5546875" style="55" customWidth="1"/>
    <col min="5635" max="5635" width="18.5546875" style="55" customWidth="1"/>
    <col min="5636" max="5636" width="30.109375" style="55" customWidth="1"/>
    <col min="5637" max="5637" width="20" style="55" customWidth="1"/>
    <col min="5638" max="5640" width="11" style="55" bestFit="1" customWidth="1"/>
    <col min="5641" max="5886" width="9.109375" style="55"/>
    <col min="5887" max="5887" width="11.5546875" style="55" bestFit="1" customWidth="1"/>
    <col min="5888" max="5888" width="13.109375" style="55" customWidth="1"/>
    <col min="5889" max="5889" width="12.44140625" style="55" customWidth="1"/>
    <col min="5890" max="5890" width="14.5546875" style="55" customWidth="1"/>
    <col min="5891" max="5891" width="18.5546875" style="55" customWidth="1"/>
    <col min="5892" max="5892" width="30.109375" style="55" customWidth="1"/>
    <col min="5893" max="5893" width="20" style="55" customWidth="1"/>
    <col min="5894" max="5896" width="11" style="55" bestFit="1" customWidth="1"/>
    <col min="5897" max="6142" width="9.109375" style="55"/>
    <col min="6143" max="6143" width="11.5546875" style="55" bestFit="1" customWidth="1"/>
    <col min="6144" max="6144" width="13.109375" style="55" customWidth="1"/>
    <col min="6145" max="6145" width="12.44140625" style="55" customWidth="1"/>
    <col min="6146" max="6146" width="14.5546875" style="55" customWidth="1"/>
    <col min="6147" max="6147" width="18.5546875" style="55" customWidth="1"/>
    <col min="6148" max="6148" width="30.109375" style="55" customWidth="1"/>
    <col min="6149" max="6149" width="20" style="55" customWidth="1"/>
    <col min="6150" max="6152" width="11" style="55" bestFit="1" customWidth="1"/>
    <col min="6153" max="6398" width="9.109375" style="55"/>
    <col min="6399" max="6399" width="11.5546875" style="55" bestFit="1" customWidth="1"/>
    <col min="6400" max="6400" width="13.109375" style="55" customWidth="1"/>
    <col min="6401" max="6401" width="12.44140625" style="55" customWidth="1"/>
    <col min="6402" max="6402" width="14.5546875" style="55" customWidth="1"/>
    <col min="6403" max="6403" width="18.5546875" style="55" customWidth="1"/>
    <col min="6404" max="6404" width="30.109375" style="55" customWidth="1"/>
    <col min="6405" max="6405" width="20" style="55" customWidth="1"/>
    <col min="6406" max="6408" width="11" style="55" bestFit="1" customWidth="1"/>
    <col min="6409" max="6654" width="9.109375" style="55"/>
    <col min="6655" max="6655" width="11.5546875" style="55" bestFit="1" customWidth="1"/>
    <col min="6656" max="6656" width="13.109375" style="55" customWidth="1"/>
    <col min="6657" max="6657" width="12.44140625" style="55" customWidth="1"/>
    <col min="6658" max="6658" width="14.5546875" style="55" customWidth="1"/>
    <col min="6659" max="6659" width="18.5546875" style="55" customWidth="1"/>
    <col min="6660" max="6660" width="30.109375" style="55" customWidth="1"/>
    <col min="6661" max="6661" width="20" style="55" customWidth="1"/>
    <col min="6662" max="6664" width="11" style="55" bestFit="1" customWidth="1"/>
    <col min="6665" max="6910" width="9.109375" style="55"/>
    <col min="6911" max="6911" width="11.5546875" style="55" bestFit="1" customWidth="1"/>
    <col min="6912" max="6912" width="13.109375" style="55" customWidth="1"/>
    <col min="6913" max="6913" width="12.44140625" style="55" customWidth="1"/>
    <col min="6914" max="6914" width="14.5546875" style="55" customWidth="1"/>
    <col min="6915" max="6915" width="18.5546875" style="55" customWidth="1"/>
    <col min="6916" max="6916" width="30.109375" style="55" customWidth="1"/>
    <col min="6917" max="6917" width="20" style="55" customWidth="1"/>
    <col min="6918" max="6920" width="11" style="55" bestFit="1" customWidth="1"/>
    <col min="6921" max="7166" width="9.109375" style="55"/>
    <col min="7167" max="7167" width="11.5546875" style="55" bestFit="1" customWidth="1"/>
    <col min="7168" max="7168" width="13.109375" style="55" customWidth="1"/>
    <col min="7169" max="7169" width="12.44140625" style="55" customWidth="1"/>
    <col min="7170" max="7170" width="14.5546875" style="55" customWidth="1"/>
    <col min="7171" max="7171" width="18.5546875" style="55" customWidth="1"/>
    <col min="7172" max="7172" width="30.109375" style="55" customWidth="1"/>
    <col min="7173" max="7173" width="20" style="55" customWidth="1"/>
    <col min="7174" max="7176" width="11" style="55" bestFit="1" customWidth="1"/>
    <col min="7177" max="7422" width="9.109375" style="55"/>
    <col min="7423" max="7423" width="11.5546875" style="55" bestFit="1" customWidth="1"/>
    <col min="7424" max="7424" width="13.109375" style="55" customWidth="1"/>
    <col min="7425" max="7425" width="12.44140625" style="55" customWidth="1"/>
    <col min="7426" max="7426" width="14.5546875" style="55" customWidth="1"/>
    <col min="7427" max="7427" width="18.5546875" style="55" customWidth="1"/>
    <col min="7428" max="7428" width="30.109375" style="55" customWidth="1"/>
    <col min="7429" max="7429" width="20" style="55" customWidth="1"/>
    <col min="7430" max="7432" width="11" style="55" bestFit="1" customWidth="1"/>
    <col min="7433" max="7678" width="9.109375" style="55"/>
    <col min="7679" max="7679" width="11.5546875" style="55" bestFit="1" customWidth="1"/>
    <col min="7680" max="7680" width="13.109375" style="55" customWidth="1"/>
    <col min="7681" max="7681" width="12.44140625" style="55" customWidth="1"/>
    <col min="7682" max="7682" width="14.5546875" style="55" customWidth="1"/>
    <col min="7683" max="7683" width="18.5546875" style="55" customWidth="1"/>
    <col min="7684" max="7684" width="30.109375" style="55" customWidth="1"/>
    <col min="7685" max="7685" width="20" style="55" customWidth="1"/>
    <col min="7686" max="7688" width="11" style="55" bestFit="1" customWidth="1"/>
    <col min="7689" max="7934" width="9.109375" style="55"/>
    <col min="7935" max="7935" width="11.5546875" style="55" bestFit="1" customWidth="1"/>
    <col min="7936" max="7936" width="13.109375" style="55" customWidth="1"/>
    <col min="7937" max="7937" width="12.44140625" style="55" customWidth="1"/>
    <col min="7938" max="7938" width="14.5546875" style="55" customWidth="1"/>
    <col min="7939" max="7939" width="18.5546875" style="55" customWidth="1"/>
    <col min="7940" max="7940" width="30.109375" style="55" customWidth="1"/>
    <col min="7941" max="7941" width="20" style="55" customWidth="1"/>
    <col min="7942" max="7944" width="11" style="55" bestFit="1" customWidth="1"/>
    <col min="7945" max="8190" width="9.109375" style="55"/>
    <col min="8191" max="8191" width="11.5546875" style="55" bestFit="1" customWidth="1"/>
    <col min="8192" max="8192" width="13.109375" style="55" customWidth="1"/>
    <col min="8193" max="8193" width="12.44140625" style="55" customWidth="1"/>
    <col min="8194" max="8194" width="14.5546875" style="55" customWidth="1"/>
    <col min="8195" max="8195" width="18.5546875" style="55" customWidth="1"/>
    <col min="8196" max="8196" width="30.109375" style="55" customWidth="1"/>
    <col min="8197" max="8197" width="20" style="55" customWidth="1"/>
    <col min="8198" max="8200" width="11" style="55" bestFit="1" customWidth="1"/>
    <col min="8201" max="8446" width="9.109375" style="55"/>
    <col min="8447" max="8447" width="11.5546875" style="55" bestFit="1" customWidth="1"/>
    <col min="8448" max="8448" width="13.109375" style="55" customWidth="1"/>
    <col min="8449" max="8449" width="12.44140625" style="55" customWidth="1"/>
    <col min="8450" max="8450" width="14.5546875" style="55" customWidth="1"/>
    <col min="8451" max="8451" width="18.5546875" style="55" customWidth="1"/>
    <col min="8452" max="8452" width="30.109375" style="55" customWidth="1"/>
    <col min="8453" max="8453" width="20" style="55" customWidth="1"/>
    <col min="8454" max="8456" width="11" style="55" bestFit="1" customWidth="1"/>
    <col min="8457" max="8702" width="9.109375" style="55"/>
    <col min="8703" max="8703" width="11.5546875" style="55" bestFit="1" customWidth="1"/>
    <col min="8704" max="8704" width="13.109375" style="55" customWidth="1"/>
    <col min="8705" max="8705" width="12.44140625" style="55" customWidth="1"/>
    <col min="8706" max="8706" width="14.5546875" style="55" customWidth="1"/>
    <col min="8707" max="8707" width="18.5546875" style="55" customWidth="1"/>
    <col min="8708" max="8708" width="30.109375" style="55" customWidth="1"/>
    <col min="8709" max="8709" width="20" style="55" customWidth="1"/>
    <col min="8710" max="8712" width="11" style="55" bestFit="1" customWidth="1"/>
    <col min="8713" max="8958" width="9.109375" style="55"/>
    <col min="8959" max="8959" width="11.5546875" style="55" bestFit="1" customWidth="1"/>
    <col min="8960" max="8960" width="13.109375" style="55" customWidth="1"/>
    <col min="8961" max="8961" width="12.44140625" style="55" customWidth="1"/>
    <col min="8962" max="8962" width="14.5546875" style="55" customWidth="1"/>
    <col min="8963" max="8963" width="18.5546875" style="55" customWidth="1"/>
    <col min="8964" max="8964" width="30.109375" style="55" customWidth="1"/>
    <col min="8965" max="8965" width="20" style="55" customWidth="1"/>
    <col min="8966" max="8968" width="11" style="55" bestFit="1" customWidth="1"/>
    <col min="8969" max="9214" width="9.109375" style="55"/>
    <col min="9215" max="9215" width="11.5546875" style="55" bestFit="1" customWidth="1"/>
    <col min="9216" max="9216" width="13.109375" style="55" customWidth="1"/>
    <col min="9217" max="9217" width="12.44140625" style="55" customWidth="1"/>
    <col min="9218" max="9218" width="14.5546875" style="55" customWidth="1"/>
    <col min="9219" max="9219" width="18.5546875" style="55" customWidth="1"/>
    <col min="9220" max="9220" width="30.109375" style="55" customWidth="1"/>
    <col min="9221" max="9221" width="20" style="55" customWidth="1"/>
    <col min="9222" max="9224" width="11" style="55" bestFit="1" customWidth="1"/>
    <col min="9225" max="9470" width="9.109375" style="55"/>
    <col min="9471" max="9471" width="11.5546875" style="55" bestFit="1" customWidth="1"/>
    <col min="9472" max="9472" width="13.109375" style="55" customWidth="1"/>
    <col min="9473" max="9473" width="12.44140625" style="55" customWidth="1"/>
    <col min="9474" max="9474" width="14.5546875" style="55" customWidth="1"/>
    <col min="9475" max="9475" width="18.5546875" style="55" customWidth="1"/>
    <col min="9476" max="9476" width="30.109375" style="55" customWidth="1"/>
    <col min="9477" max="9477" width="20" style="55" customWidth="1"/>
    <col min="9478" max="9480" width="11" style="55" bestFit="1" customWidth="1"/>
    <col min="9481" max="9726" width="9.109375" style="55"/>
    <col min="9727" max="9727" width="11.5546875" style="55" bestFit="1" customWidth="1"/>
    <col min="9728" max="9728" width="13.109375" style="55" customWidth="1"/>
    <col min="9729" max="9729" width="12.44140625" style="55" customWidth="1"/>
    <col min="9730" max="9730" width="14.5546875" style="55" customWidth="1"/>
    <col min="9731" max="9731" width="18.5546875" style="55" customWidth="1"/>
    <col min="9732" max="9732" width="30.109375" style="55" customWidth="1"/>
    <col min="9733" max="9733" width="20" style="55" customWidth="1"/>
    <col min="9734" max="9736" width="11" style="55" bestFit="1" customWidth="1"/>
    <col min="9737" max="9982" width="9.109375" style="55"/>
    <col min="9983" max="9983" width="11.5546875" style="55" bestFit="1" customWidth="1"/>
    <col min="9984" max="9984" width="13.109375" style="55" customWidth="1"/>
    <col min="9985" max="9985" width="12.44140625" style="55" customWidth="1"/>
    <col min="9986" max="9986" width="14.5546875" style="55" customWidth="1"/>
    <col min="9987" max="9987" width="18.5546875" style="55" customWidth="1"/>
    <col min="9988" max="9988" width="30.109375" style="55" customWidth="1"/>
    <col min="9989" max="9989" width="20" style="55" customWidth="1"/>
    <col min="9990" max="9992" width="11" style="55" bestFit="1" customWidth="1"/>
    <col min="9993" max="10238" width="9.109375" style="55"/>
    <col min="10239" max="10239" width="11.5546875" style="55" bestFit="1" customWidth="1"/>
    <col min="10240" max="10240" width="13.109375" style="55" customWidth="1"/>
    <col min="10241" max="10241" width="12.44140625" style="55" customWidth="1"/>
    <col min="10242" max="10242" width="14.5546875" style="55" customWidth="1"/>
    <col min="10243" max="10243" width="18.5546875" style="55" customWidth="1"/>
    <col min="10244" max="10244" width="30.109375" style="55" customWidth="1"/>
    <col min="10245" max="10245" width="20" style="55" customWidth="1"/>
    <col min="10246" max="10248" width="11" style="55" bestFit="1" customWidth="1"/>
    <col min="10249" max="10494" width="9.109375" style="55"/>
    <col min="10495" max="10495" width="11.5546875" style="55" bestFit="1" customWidth="1"/>
    <col min="10496" max="10496" width="13.109375" style="55" customWidth="1"/>
    <col min="10497" max="10497" width="12.44140625" style="55" customWidth="1"/>
    <col min="10498" max="10498" width="14.5546875" style="55" customWidth="1"/>
    <col min="10499" max="10499" width="18.5546875" style="55" customWidth="1"/>
    <col min="10500" max="10500" width="30.109375" style="55" customWidth="1"/>
    <col min="10501" max="10501" width="20" style="55" customWidth="1"/>
    <col min="10502" max="10504" width="11" style="55" bestFit="1" customWidth="1"/>
    <col min="10505" max="10750" width="9.109375" style="55"/>
    <col min="10751" max="10751" width="11.5546875" style="55" bestFit="1" customWidth="1"/>
    <col min="10752" max="10752" width="13.109375" style="55" customWidth="1"/>
    <col min="10753" max="10753" width="12.44140625" style="55" customWidth="1"/>
    <col min="10754" max="10754" width="14.5546875" style="55" customWidth="1"/>
    <col min="10755" max="10755" width="18.5546875" style="55" customWidth="1"/>
    <col min="10756" max="10756" width="30.109375" style="55" customWidth="1"/>
    <col min="10757" max="10757" width="20" style="55" customWidth="1"/>
    <col min="10758" max="10760" width="11" style="55" bestFit="1" customWidth="1"/>
    <col min="10761" max="11006" width="9.109375" style="55"/>
    <col min="11007" max="11007" width="11.5546875" style="55" bestFit="1" customWidth="1"/>
    <col min="11008" max="11008" width="13.109375" style="55" customWidth="1"/>
    <col min="11009" max="11009" width="12.44140625" style="55" customWidth="1"/>
    <col min="11010" max="11010" width="14.5546875" style="55" customWidth="1"/>
    <col min="11011" max="11011" width="18.5546875" style="55" customWidth="1"/>
    <col min="11012" max="11012" width="30.109375" style="55" customWidth="1"/>
    <col min="11013" max="11013" width="20" style="55" customWidth="1"/>
    <col min="11014" max="11016" width="11" style="55" bestFit="1" customWidth="1"/>
    <col min="11017" max="11262" width="9.109375" style="55"/>
    <col min="11263" max="11263" width="11.5546875" style="55" bestFit="1" customWidth="1"/>
    <col min="11264" max="11264" width="13.109375" style="55" customWidth="1"/>
    <col min="11265" max="11265" width="12.44140625" style="55" customWidth="1"/>
    <col min="11266" max="11266" width="14.5546875" style="55" customWidth="1"/>
    <col min="11267" max="11267" width="18.5546875" style="55" customWidth="1"/>
    <col min="11268" max="11268" width="30.109375" style="55" customWidth="1"/>
    <col min="11269" max="11269" width="20" style="55" customWidth="1"/>
    <col min="11270" max="11272" width="11" style="55" bestFit="1" customWidth="1"/>
    <col min="11273" max="11518" width="9.109375" style="55"/>
    <col min="11519" max="11519" width="11.5546875" style="55" bestFit="1" customWidth="1"/>
    <col min="11520" max="11520" width="13.109375" style="55" customWidth="1"/>
    <col min="11521" max="11521" width="12.44140625" style="55" customWidth="1"/>
    <col min="11522" max="11522" width="14.5546875" style="55" customWidth="1"/>
    <col min="11523" max="11523" width="18.5546875" style="55" customWidth="1"/>
    <col min="11524" max="11524" width="30.109375" style="55" customWidth="1"/>
    <col min="11525" max="11525" width="20" style="55" customWidth="1"/>
    <col min="11526" max="11528" width="11" style="55" bestFit="1" customWidth="1"/>
    <col min="11529" max="11774" width="9.109375" style="55"/>
    <col min="11775" max="11775" width="11.5546875" style="55" bestFit="1" customWidth="1"/>
    <col min="11776" max="11776" width="13.109375" style="55" customWidth="1"/>
    <col min="11777" max="11777" width="12.44140625" style="55" customWidth="1"/>
    <col min="11778" max="11778" width="14.5546875" style="55" customWidth="1"/>
    <col min="11779" max="11779" width="18.5546875" style="55" customWidth="1"/>
    <col min="11780" max="11780" width="30.109375" style="55" customWidth="1"/>
    <col min="11781" max="11781" width="20" style="55" customWidth="1"/>
    <col min="11782" max="11784" width="11" style="55" bestFit="1" customWidth="1"/>
    <col min="11785" max="12030" width="9.109375" style="55"/>
    <col min="12031" max="12031" width="11.5546875" style="55" bestFit="1" customWidth="1"/>
    <col min="12032" max="12032" width="13.109375" style="55" customWidth="1"/>
    <col min="12033" max="12033" width="12.44140625" style="55" customWidth="1"/>
    <col min="12034" max="12034" width="14.5546875" style="55" customWidth="1"/>
    <col min="12035" max="12035" width="18.5546875" style="55" customWidth="1"/>
    <col min="12036" max="12036" width="30.109375" style="55" customWidth="1"/>
    <col min="12037" max="12037" width="20" style="55" customWidth="1"/>
    <col min="12038" max="12040" width="11" style="55" bestFit="1" customWidth="1"/>
    <col min="12041" max="12286" width="9.109375" style="55"/>
    <col min="12287" max="12287" width="11.5546875" style="55" bestFit="1" customWidth="1"/>
    <col min="12288" max="12288" width="13.109375" style="55" customWidth="1"/>
    <col min="12289" max="12289" width="12.44140625" style="55" customWidth="1"/>
    <col min="12290" max="12290" width="14.5546875" style="55" customWidth="1"/>
    <col min="12291" max="12291" width="18.5546875" style="55" customWidth="1"/>
    <col min="12292" max="12292" width="30.109375" style="55" customWidth="1"/>
    <col min="12293" max="12293" width="20" style="55" customWidth="1"/>
    <col min="12294" max="12296" width="11" style="55" bestFit="1" customWidth="1"/>
    <col min="12297" max="12542" width="9.109375" style="55"/>
    <col min="12543" max="12543" width="11.5546875" style="55" bestFit="1" customWidth="1"/>
    <col min="12544" max="12544" width="13.109375" style="55" customWidth="1"/>
    <col min="12545" max="12545" width="12.44140625" style="55" customWidth="1"/>
    <col min="12546" max="12546" width="14.5546875" style="55" customWidth="1"/>
    <col min="12547" max="12547" width="18.5546875" style="55" customWidth="1"/>
    <col min="12548" max="12548" width="30.109375" style="55" customWidth="1"/>
    <col min="12549" max="12549" width="20" style="55" customWidth="1"/>
    <col min="12550" max="12552" width="11" style="55" bestFit="1" customWidth="1"/>
    <col min="12553" max="12798" width="9.109375" style="55"/>
    <col min="12799" max="12799" width="11.5546875" style="55" bestFit="1" customWidth="1"/>
    <col min="12800" max="12800" width="13.109375" style="55" customWidth="1"/>
    <col min="12801" max="12801" width="12.44140625" style="55" customWidth="1"/>
    <col min="12802" max="12802" width="14.5546875" style="55" customWidth="1"/>
    <col min="12803" max="12803" width="18.5546875" style="55" customWidth="1"/>
    <col min="12804" max="12804" width="30.109375" style="55" customWidth="1"/>
    <col min="12805" max="12805" width="20" style="55" customWidth="1"/>
    <col min="12806" max="12808" width="11" style="55" bestFit="1" customWidth="1"/>
    <col min="12809" max="13054" width="9.109375" style="55"/>
    <col min="13055" max="13055" width="11.5546875" style="55" bestFit="1" customWidth="1"/>
    <col min="13056" max="13056" width="13.109375" style="55" customWidth="1"/>
    <col min="13057" max="13057" width="12.44140625" style="55" customWidth="1"/>
    <col min="13058" max="13058" width="14.5546875" style="55" customWidth="1"/>
    <col min="13059" max="13059" width="18.5546875" style="55" customWidth="1"/>
    <col min="13060" max="13060" width="30.109375" style="55" customWidth="1"/>
    <col min="13061" max="13061" width="20" style="55" customWidth="1"/>
    <col min="13062" max="13064" width="11" style="55" bestFit="1" customWidth="1"/>
    <col min="13065" max="13310" width="9.109375" style="55"/>
    <col min="13311" max="13311" width="11.5546875" style="55" bestFit="1" customWidth="1"/>
    <col min="13312" max="13312" width="13.109375" style="55" customWidth="1"/>
    <col min="13313" max="13313" width="12.44140625" style="55" customWidth="1"/>
    <col min="13314" max="13314" width="14.5546875" style="55" customWidth="1"/>
    <col min="13315" max="13315" width="18.5546875" style="55" customWidth="1"/>
    <col min="13316" max="13316" width="30.109375" style="55" customWidth="1"/>
    <col min="13317" max="13317" width="20" style="55" customWidth="1"/>
    <col min="13318" max="13320" width="11" style="55" bestFit="1" customWidth="1"/>
    <col min="13321" max="13566" width="9.109375" style="55"/>
    <col min="13567" max="13567" width="11.5546875" style="55" bestFit="1" customWidth="1"/>
    <col min="13568" max="13568" width="13.109375" style="55" customWidth="1"/>
    <col min="13569" max="13569" width="12.44140625" style="55" customWidth="1"/>
    <col min="13570" max="13570" width="14.5546875" style="55" customWidth="1"/>
    <col min="13571" max="13571" width="18.5546875" style="55" customWidth="1"/>
    <col min="13572" max="13572" width="30.109375" style="55" customWidth="1"/>
    <col min="13573" max="13573" width="20" style="55" customWidth="1"/>
    <col min="13574" max="13576" width="11" style="55" bestFit="1" customWidth="1"/>
    <col min="13577" max="13822" width="9.109375" style="55"/>
    <col min="13823" max="13823" width="11.5546875" style="55" bestFit="1" customWidth="1"/>
    <col min="13824" max="13824" width="13.109375" style="55" customWidth="1"/>
    <col min="13825" max="13825" width="12.44140625" style="55" customWidth="1"/>
    <col min="13826" max="13826" width="14.5546875" style="55" customWidth="1"/>
    <col min="13827" max="13827" width="18.5546875" style="55" customWidth="1"/>
    <col min="13828" max="13828" width="30.109375" style="55" customWidth="1"/>
    <col min="13829" max="13829" width="20" style="55" customWidth="1"/>
    <col min="13830" max="13832" width="11" style="55" bestFit="1" customWidth="1"/>
    <col min="13833" max="14078" width="9.109375" style="55"/>
    <col min="14079" max="14079" width="11.5546875" style="55" bestFit="1" customWidth="1"/>
    <col min="14080" max="14080" width="13.109375" style="55" customWidth="1"/>
    <col min="14081" max="14081" width="12.44140625" style="55" customWidth="1"/>
    <col min="14082" max="14082" width="14.5546875" style="55" customWidth="1"/>
    <col min="14083" max="14083" width="18.5546875" style="55" customWidth="1"/>
    <col min="14084" max="14084" width="30.109375" style="55" customWidth="1"/>
    <col min="14085" max="14085" width="20" style="55" customWidth="1"/>
    <col min="14086" max="14088" width="11" style="55" bestFit="1" customWidth="1"/>
    <col min="14089" max="14334" width="9.109375" style="55"/>
    <col min="14335" max="14335" width="11.5546875" style="55" bestFit="1" customWidth="1"/>
    <col min="14336" max="14336" width="13.109375" style="55" customWidth="1"/>
    <col min="14337" max="14337" width="12.44140625" style="55" customWidth="1"/>
    <col min="14338" max="14338" width="14.5546875" style="55" customWidth="1"/>
    <col min="14339" max="14339" width="18.5546875" style="55" customWidth="1"/>
    <col min="14340" max="14340" width="30.109375" style="55" customWidth="1"/>
    <col min="14341" max="14341" width="20" style="55" customWidth="1"/>
    <col min="14342" max="14344" width="11" style="55" bestFit="1" customWidth="1"/>
    <col min="14345" max="14590" width="9.109375" style="55"/>
    <col min="14591" max="14591" width="11.5546875" style="55" bestFit="1" customWidth="1"/>
    <col min="14592" max="14592" width="13.109375" style="55" customWidth="1"/>
    <col min="14593" max="14593" width="12.44140625" style="55" customWidth="1"/>
    <col min="14594" max="14594" width="14.5546875" style="55" customWidth="1"/>
    <col min="14595" max="14595" width="18.5546875" style="55" customWidth="1"/>
    <col min="14596" max="14596" width="30.109375" style="55" customWidth="1"/>
    <col min="14597" max="14597" width="20" style="55" customWidth="1"/>
    <col min="14598" max="14600" width="11" style="55" bestFit="1" customWidth="1"/>
    <col min="14601" max="14846" width="9.109375" style="55"/>
    <col min="14847" max="14847" width="11.5546875" style="55" bestFit="1" customWidth="1"/>
    <col min="14848" max="14848" width="13.109375" style="55" customWidth="1"/>
    <col min="14849" max="14849" width="12.44140625" style="55" customWidth="1"/>
    <col min="14850" max="14850" width="14.5546875" style="55" customWidth="1"/>
    <col min="14851" max="14851" width="18.5546875" style="55" customWidth="1"/>
    <col min="14852" max="14852" width="30.109375" style="55" customWidth="1"/>
    <col min="14853" max="14853" width="20" style="55" customWidth="1"/>
    <col min="14854" max="14856" width="11" style="55" bestFit="1" customWidth="1"/>
    <col min="14857" max="15102" width="9.109375" style="55"/>
    <col min="15103" max="15103" width="11.5546875" style="55" bestFit="1" customWidth="1"/>
    <col min="15104" max="15104" width="13.109375" style="55" customWidth="1"/>
    <col min="15105" max="15105" width="12.44140625" style="55" customWidth="1"/>
    <col min="15106" max="15106" width="14.5546875" style="55" customWidth="1"/>
    <col min="15107" max="15107" width="18.5546875" style="55" customWidth="1"/>
    <col min="15108" max="15108" width="30.109375" style="55" customWidth="1"/>
    <col min="15109" max="15109" width="20" style="55" customWidth="1"/>
    <col min="15110" max="15112" width="11" style="55" bestFit="1" customWidth="1"/>
    <col min="15113" max="15358" width="9.109375" style="55"/>
    <col min="15359" max="15359" width="11.5546875" style="55" bestFit="1" customWidth="1"/>
    <col min="15360" max="15360" width="13.109375" style="55" customWidth="1"/>
    <col min="15361" max="15361" width="12.44140625" style="55" customWidth="1"/>
    <col min="15362" max="15362" width="14.5546875" style="55" customWidth="1"/>
    <col min="15363" max="15363" width="18.5546875" style="55" customWidth="1"/>
    <col min="15364" max="15364" width="30.109375" style="55" customWidth="1"/>
    <col min="15365" max="15365" width="20" style="55" customWidth="1"/>
    <col min="15366" max="15368" width="11" style="55" bestFit="1" customWidth="1"/>
    <col min="15369" max="15614" width="9.109375" style="55"/>
    <col min="15615" max="15615" width="11.5546875" style="55" bestFit="1" customWidth="1"/>
    <col min="15616" max="15616" width="13.109375" style="55" customWidth="1"/>
    <col min="15617" max="15617" width="12.44140625" style="55" customWidth="1"/>
    <col min="15618" max="15618" width="14.5546875" style="55" customWidth="1"/>
    <col min="15619" max="15619" width="18.5546875" style="55" customWidth="1"/>
    <col min="15620" max="15620" width="30.109375" style="55" customWidth="1"/>
    <col min="15621" max="15621" width="20" style="55" customWidth="1"/>
    <col min="15622" max="15624" width="11" style="55" bestFit="1" customWidth="1"/>
    <col min="15625" max="15870" width="9.109375" style="55"/>
    <col min="15871" max="15871" width="11.5546875" style="55" bestFit="1" customWidth="1"/>
    <col min="15872" max="15872" width="13.109375" style="55" customWidth="1"/>
    <col min="15873" max="15873" width="12.44140625" style="55" customWidth="1"/>
    <col min="15874" max="15874" width="14.5546875" style="55" customWidth="1"/>
    <col min="15875" max="15875" width="18.5546875" style="55" customWidth="1"/>
    <col min="15876" max="15876" width="30.109375" style="55" customWidth="1"/>
    <col min="15877" max="15877" width="20" style="55" customWidth="1"/>
    <col min="15878" max="15880" width="11" style="55" bestFit="1" customWidth="1"/>
    <col min="15881" max="16126" width="9.109375" style="55"/>
    <col min="16127" max="16127" width="11.5546875" style="55" bestFit="1" customWidth="1"/>
    <col min="16128" max="16128" width="13.109375" style="55" customWidth="1"/>
    <col min="16129" max="16129" width="12.44140625" style="55" customWidth="1"/>
    <col min="16130" max="16130" width="14.5546875" style="55" customWidth="1"/>
    <col min="16131" max="16131" width="18.5546875" style="55" customWidth="1"/>
    <col min="16132" max="16132" width="30.109375" style="55" customWidth="1"/>
    <col min="16133" max="16133" width="20" style="55" customWidth="1"/>
    <col min="16134" max="16136" width="11" style="55" bestFit="1" customWidth="1"/>
    <col min="16137" max="16383" width="9.109375" style="55"/>
    <col min="16384" max="16384" width="9.109375" style="55"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ht="26.4" x14ac:dyDescent="0.3">
      <c r="A2" s="128" t="s">
        <v>76</v>
      </c>
      <c r="B2" s="134" t="s">
        <v>237</v>
      </c>
      <c r="C2" s="52">
        <v>3868</v>
      </c>
      <c r="D2" s="52">
        <v>5171</v>
      </c>
      <c r="E2" s="52" t="s">
        <v>184</v>
      </c>
      <c r="F2" s="184" t="s">
        <v>238</v>
      </c>
      <c r="G2" s="141">
        <v>100000</v>
      </c>
      <c r="H2" s="141">
        <v>100000</v>
      </c>
      <c r="I2" s="141">
        <v>100000</v>
      </c>
      <c r="J2" s="141">
        <v>100000</v>
      </c>
    </row>
    <row r="3" spans="1:10" x14ac:dyDescent="0.3">
      <c r="A3" s="128"/>
      <c r="B3" s="134"/>
      <c r="C3" s="52"/>
      <c r="D3" s="52"/>
      <c r="E3" s="52"/>
      <c r="F3" s="130"/>
      <c r="G3" s="131"/>
      <c r="H3" s="131"/>
      <c r="I3" s="131"/>
      <c r="J3" s="131"/>
    </row>
    <row r="4" spans="1:10" x14ac:dyDescent="0.3">
      <c r="B4" s="55" t="s">
        <v>343</v>
      </c>
      <c r="G4" s="131">
        <v>100000</v>
      </c>
      <c r="H4" s="131">
        <v>100000</v>
      </c>
      <c r="I4" s="131">
        <v>100000</v>
      </c>
      <c r="J4" s="131">
        <v>100000</v>
      </c>
    </row>
    <row r="5" spans="1:10" x14ac:dyDescent="0.3">
      <c r="G5" s="131"/>
      <c r="H5" s="131"/>
      <c r="I5" s="131"/>
      <c r="J5" s="131"/>
    </row>
    <row r="6" spans="1:10" x14ac:dyDescent="0.3">
      <c r="G6" s="131"/>
      <c r="H6" s="131"/>
      <c r="I6" s="131"/>
      <c r="J6" s="131"/>
    </row>
    <row r="7" spans="1:10" x14ac:dyDescent="0.3">
      <c r="A7" s="128"/>
      <c r="G7" s="131"/>
      <c r="H7" s="131"/>
      <c r="I7" s="131"/>
      <c r="J7" s="131"/>
    </row>
    <row r="8" spans="1:10" s="175" customFormat="1" ht="13.2" x14ac:dyDescent="0.25">
      <c r="A8" s="128" t="s">
        <v>101</v>
      </c>
      <c r="G8" s="135">
        <f>SUM(G2:G7)</f>
        <v>200000</v>
      </c>
      <c r="H8" s="135">
        <f>SUM(H2:H7)</f>
        <v>200000</v>
      </c>
      <c r="I8" s="135">
        <f>SUM(I2:I7)</f>
        <v>200000</v>
      </c>
      <c r="J8" s="135">
        <f>SUM(J2:J7)</f>
        <v>200000</v>
      </c>
    </row>
  </sheetData>
  <autoFilter ref="A1:I1"/>
  <phoneticPr fontId="28" type="noConversion"/>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pane ySplit="1" topLeftCell="A2" activePane="bottomLeft" state="frozen"/>
      <selection pane="bottomLeft" activeCell="G20" sqref="G20"/>
    </sheetView>
  </sheetViews>
  <sheetFormatPr defaultRowHeight="14.4" x14ac:dyDescent="0.3"/>
  <cols>
    <col min="1" max="1" width="11.5546875" style="192" bestFit="1" customWidth="1"/>
    <col min="2" max="2" width="27.88671875" style="55" customWidth="1"/>
    <col min="3" max="3" width="8.5546875" style="55" customWidth="1"/>
    <col min="4" max="4" width="14.44140625" style="55" customWidth="1"/>
    <col min="5" max="5" width="20.5546875" style="55" customWidth="1"/>
    <col min="6" max="6" width="49.88671875" style="55" customWidth="1"/>
    <col min="7" max="7" width="14.44140625" style="55" customWidth="1"/>
    <col min="8" max="8" width="11.5546875" style="55" bestFit="1" customWidth="1"/>
    <col min="9" max="10" width="11.109375" style="55" bestFit="1" customWidth="1"/>
    <col min="11" max="254" width="9.109375" style="55"/>
    <col min="255" max="255" width="11.5546875" style="55" bestFit="1" customWidth="1"/>
    <col min="256" max="256" width="44.44140625" style="55" customWidth="1"/>
    <col min="257" max="257" width="8.5546875" style="55" customWidth="1"/>
    <col min="258" max="258" width="14.44140625" style="55" customWidth="1"/>
    <col min="259" max="259" width="20.5546875" style="55" customWidth="1"/>
    <col min="260" max="260" width="49.88671875" style="55" customWidth="1"/>
    <col min="261" max="261" width="31.5546875" style="55" customWidth="1"/>
    <col min="262" max="262" width="19.5546875" style="55" customWidth="1"/>
    <col min="263" max="263" width="14.44140625" style="55" customWidth="1"/>
    <col min="264" max="264" width="20.44140625" style="55" customWidth="1"/>
    <col min="265" max="510" width="9.109375" style="55"/>
    <col min="511" max="511" width="11.5546875" style="55" bestFit="1" customWidth="1"/>
    <col min="512" max="512" width="44.44140625" style="55" customWidth="1"/>
    <col min="513" max="513" width="8.5546875" style="55" customWidth="1"/>
    <col min="514" max="514" width="14.44140625" style="55" customWidth="1"/>
    <col min="515" max="515" width="20.5546875" style="55" customWidth="1"/>
    <col min="516" max="516" width="49.88671875" style="55" customWidth="1"/>
    <col min="517" max="517" width="31.5546875" style="55" customWidth="1"/>
    <col min="518" max="518" width="19.5546875" style="55" customWidth="1"/>
    <col min="519" max="519" width="14.44140625" style="55" customWidth="1"/>
    <col min="520" max="520" width="20.44140625" style="55" customWidth="1"/>
    <col min="521" max="766" width="9.109375" style="55"/>
    <col min="767" max="767" width="11.5546875" style="55" bestFit="1" customWidth="1"/>
    <col min="768" max="768" width="44.44140625" style="55" customWidth="1"/>
    <col min="769" max="769" width="8.5546875" style="55" customWidth="1"/>
    <col min="770" max="770" width="14.44140625" style="55" customWidth="1"/>
    <col min="771" max="771" width="20.5546875" style="55" customWidth="1"/>
    <col min="772" max="772" width="49.88671875" style="55" customWidth="1"/>
    <col min="773" max="773" width="31.5546875" style="55" customWidth="1"/>
    <col min="774" max="774" width="19.5546875" style="55" customWidth="1"/>
    <col min="775" max="775" width="14.44140625" style="55" customWidth="1"/>
    <col min="776" max="776" width="20.44140625" style="55" customWidth="1"/>
    <col min="777" max="1022" width="9.109375" style="55"/>
    <col min="1023" max="1023" width="11.5546875" style="55" bestFit="1" customWidth="1"/>
    <col min="1024" max="1024" width="44.44140625" style="55" customWidth="1"/>
    <col min="1025" max="1025" width="8.5546875" style="55" customWidth="1"/>
    <col min="1026" max="1026" width="14.44140625" style="55" customWidth="1"/>
    <col min="1027" max="1027" width="20.5546875" style="55" customWidth="1"/>
    <col min="1028" max="1028" width="49.88671875" style="55" customWidth="1"/>
    <col min="1029" max="1029" width="31.5546875" style="55" customWidth="1"/>
    <col min="1030" max="1030" width="19.5546875" style="55" customWidth="1"/>
    <col min="1031" max="1031" width="14.44140625" style="55" customWidth="1"/>
    <col min="1032" max="1032" width="20.44140625" style="55" customWidth="1"/>
    <col min="1033" max="1278" width="9.109375" style="55"/>
    <col min="1279" max="1279" width="11.5546875" style="55" bestFit="1" customWidth="1"/>
    <col min="1280" max="1280" width="44.44140625" style="55" customWidth="1"/>
    <col min="1281" max="1281" width="8.5546875" style="55" customWidth="1"/>
    <col min="1282" max="1282" width="14.44140625" style="55" customWidth="1"/>
    <col min="1283" max="1283" width="20.5546875" style="55" customWidth="1"/>
    <col min="1284" max="1284" width="49.88671875" style="55" customWidth="1"/>
    <col min="1285" max="1285" width="31.5546875" style="55" customWidth="1"/>
    <col min="1286" max="1286" width="19.5546875" style="55" customWidth="1"/>
    <col min="1287" max="1287" width="14.44140625" style="55" customWidth="1"/>
    <col min="1288" max="1288" width="20.44140625" style="55" customWidth="1"/>
    <col min="1289" max="1534" width="9.109375" style="55"/>
    <col min="1535" max="1535" width="11.5546875" style="55" bestFit="1" customWidth="1"/>
    <col min="1536" max="1536" width="44.44140625" style="55" customWidth="1"/>
    <col min="1537" max="1537" width="8.5546875" style="55" customWidth="1"/>
    <col min="1538" max="1538" width="14.44140625" style="55" customWidth="1"/>
    <col min="1539" max="1539" width="20.5546875" style="55" customWidth="1"/>
    <col min="1540" max="1540" width="49.88671875" style="55" customWidth="1"/>
    <col min="1541" max="1541" width="31.5546875" style="55" customWidth="1"/>
    <col min="1542" max="1542" width="19.5546875" style="55" customWidth="1"/>
    <col min="1543" max="1543" width="14.44140625" style="55" customWidth="1"/>
    <col min="1544" max="1544" width="20.44140625" style="55" customWidth="1"/>
    <col min="1545" max="1790" width="9.109375" style="55"/>
    <col min="1791" max="1791" width="11.5546875" style="55" bestFit="1" customWidth="1"/>
    <col min="1792" max="1792" width="44.44140625" style="55" customWidth="1"/>
    <col min="1793" max="1793" width="8.5546875" style="55" customWidth="1"/>
    <col min="1794" max="1794" width="14.44140625" style="55" customWidth="1"/>
    <col min="1795" max="1795" width="20.5546875" style="55" customWidth="1"/>
    <col min="1796" max="1796" width="49.88671875" style="55" customWidth="1"/>
    <col min="1797" max="1797" width="31.5546875" style="55" customWidth="1"/>
    <col min="1798" max="1798" width="19.5546875" style="55" customWidth="1"/>
    <col min="1799" max="1799" width="14.44140625" style="55" customWidth="1"/>
    <col min="1800" max="1800" width="20.44140625" style="55" customWidth="1"/>
    <col min="1801" max="2046" width="9.109375" style="55"/>
    <col min="2047" max="2047" width="11.5546875" style="55" bestFit="1" customWidth="1"/>
    <col min="2048" max="2048" width="44.44140625" style="55" customWidth="1"/>
    <col min="2049" max="2049" width="8.5546875" style="55" customWidth="1"/>
    <col min="2050" max="2050" width="14.44140625" style="55" customWidth="1"/>
    <col min="2051" max="2051" width="20.5546875" style="55" customWidth="1"/>
    <col min="2052" max="2052" width="49.88671875" style="55" customWidth="1"/>
    <col min="2053" max="2053" width="31.5546875" style="55" customWidth="1"/>
    <col min="2054" max="2054" width="19.5546875" style="55" customWidth="1"/>
    <col min="2055" max="2055" width="14.44140625" style="55" customWidth="1"/>
    <col min="2056" max="2056" width="20.44140625" style="55" customWidth="1"/>
    <col min="2057" max="2302" width="9.109375" style="55"/>
    <col min="2303" max="2303" width="11.5546875" style="55" bestFit="1" customWidth="1"/>
    <col min="2304" max="2304" width="44.44140625" style="55" customWidth="1"/>
    <col min="2305" max="2305" width="8.5546875" style="55" customWidth="1"/>
    <col min="2306" max="2306" width="14.44140625" style="55" customWidth="1"/>
    <col min="2307" max="2307" width="20.5546875" style="55" customWidth="1"/>
    <col min="2308" max="2308" width="49.88671875" style="55" customWidth="1"/>
    <col min="2309" max="2309" width="31.5546875" style="55" customWidth="1"/>
    <col min="2310" max="2310" width="19.5546875" style="55" customWidth="1"/>
    <col min="2311" max="2311" width="14.44140625" style="55" customWidth="1"/>
    <col min="2312" max="2312" width="20.44140625" style="55" customWidth="1"/>
    <col min="2313" max="2558" width="9.109375" style="55"/>
    <col min="2559" max="2559" width="11.5546875" style="55" bestFit="1" customWidth="1"/>
    <col min="2560" max="2560" width="44.44140625" style="55" customWidth="1"/>
    <col min="2561" max="2561" width="8.5546875" style="55" customWidth="1"/>
    <col min="2562" max="2562" width="14.44140625" style="55" customWidth="1"/>
    <col min="2563" max="2563" width="20.5546875" style="55" customWidth="1"/>
    <col min="2564" max="2564" width="49.88671875" style="55" customWidth="1"/>
    <col min="2565" max="2565" width="31.5546875" style="55" customWidth="1"/>
    <col min="2566" max="2566" width="19.5546875" style="55" customWidth="1"/>
    <col min="2567" max="2567" width="14.44140625" style="55" customWidth="1"/>
    <col min="2568" max="2568" width="20.44140625" style="55" customWidth="1"/>
    <col min="2569" max="2814" width="9.109375" style="55"/>
    <col min="2815" max="2815" width="11.5546875" style="55" bestFit="1" customWidth="1"/>
    <col min="2816" max="2816" width="44.44140625" style="55" customWidth="1"/>
    <col min="2817" max="2817" width="8.5546875" style="55" customWidth="1"/>
    <col min="2818" max="2818" width="14.44140625" style="55" customWidth="1"/>
    <col min="2819" max="2819" width="20.5546875" style="55" customWidth="1"/>
    <col min="2820" max="2820" width="49.88671875" style="55" customWidth="1"/>
    <col min="2821" max="2821" width="31.5546875" style="55" customWidth="1"/>
    <col min="2822" max="2822" width="19.5546875" style="55" customWidth="1"/>
    <col min="2823" max="2823" width="14.44140625" style="55" customWidth="1"/>
    <col min="2824" max="2824" width="20.44140625" style="55" customWidth="1"/>
    <col min="2825" max="3070" width="9.109375" style="55"/>
    <col min="3071" max="3071" width="11.5546875" style="55" bestFit="1" customWidth="1"/>
    <col min="3072" max="3072" width="44.44140625" style="55" customWidth="1"/>
    <col min="3073" max="3073" width="8.5546875" style="55" customWidth="1"/>
    <col min="3074" max="3074" width="14.44140625" style="55" customWidth="1"/>
    <col min="3075" max="3075" width="20.5546875" style="55" customWidth="1"/>
    <col min="3076" max="3076" width="49.88671875" style="55" customWidth="1"/>
    <col min="3077" max="3077" width="31.5546875" style="55" customWidth="1"/>
    <col min="3078" max="3078" width="19.5546875" style="55" customWidth="1"/>
    <col min="3079" max="3079" width="14.44140625" style="55" customWidth="1"/>
    <col min="3080" max="3080" width="20.44140625" style="55" customWidth="1"/>
    <col min="3081" max="3326" width="9.109375" style="55"/>
    <col min="3327" max="3327" width="11.5546875" style="55" bestFit="1" customWidth="1"/>
    <col min="3328" max="3328" width="44.44140625" style="55" customWidth="1"/>
    <col min="3329" max="3329" width="8.5546875" style="55" customWidth="1"/>
    <col min="3330" max="3330" width="14.44140625" style="55" customWidth="1"/>
    <col min="3331" max="3331" width="20.5546875" style="55" customWidth="1"/>
    <col min="3332" max="3332" width="49.88671875" style="55" customWidth="1"/>
    <col min="3333" max="3333" width="31.5546875" style="55" customWidth="1"/>
    <col min="3334" max="3334" width="19.5546875" style="55" customWidth="1"/>
    <col min="3335" max="3335" width="14.44140625" style="55" customWidth="1"/>
    <col min="3336" max="3336" width="20.44140625" style="55" customWidth="1"/>
    <col min="3337" max="3582" width="9.109375" style="55"/>
    <col min="3583" max="3583" width="11.5546875" style="55" bestFit="1" customWidth="1"/>
    <col min="3584" max="3584" width="44.44140625" style="55" customWidth="1"/>
    <col min="3585" max="3585" width="8.5546875" style="55" customWidth="1"/>
    <col min="3586" max="3586" width="14.44140625" style="55" customWidth="1"/>
    <col min="3587" max="3587" width="20.5546875" style="55" customWidth="1"/>
    <col min="3588" max="3588" width="49.88671875" style="55" customWidth="1"/>
    <col min="3589" max="3589" width="31.5546875" style="55" customWidth="1"/>
    <col min="3590" max="3590" width="19.5546875" style="55" customWidth="1"/>
    <col min="3591" max="3591" width="14.44140625" style="55" customWidth="1"/>
    <col min="3592" max="3592" width="20.44140625" style="55" customWidth="1"/>
    <col min="3593" max="3838" width="9.109375" style="55"/>
    <col min="3839" max="3839" width="11.5546875" style="55" bestFit="1" customWidth="1"/>
    <col min="3840" max="3840" width="44.44140625" style="55" customWidth="1"/>
    <col min="3841" max="3841" width="8.5546875" style="55" customWidth="1"/>
    <col min="3842" max="3842" width="14.44140625" style="55" customWidth="1"/>
    <col min="3843" max="3843" width="20.5546875" style="55" customWidth="1"/>
    <col min="3844" max="3844" width="49.88671875" style="55" customWidth="1"/>
    <col min="3845" max="3845" width="31.5546875" style="55" customWidth="1"/>
    <col min="3846" max="3846" width="19.5546875" style="55" customWidth="1"/>
    <col min="3847" max="3847" width="14.44140625" style="55" customWidth="1"/>
    <col min="3848" max="3848" width="20.44140625" style="55" customWidth="1"/>
    <col min="3849" max="4094" width="9.109375" style="55"/>
    <col min="4095" max="4095" width="11.5546875" style="55" bestFit="1" customWidth="1"/>
    <col min="4096" max="4096" width="44.44140625" style="55" customWidth="1"/>
    <col min="4097" max="4097" width="8.5546875" style="55" customWidth="1"/>
    <col min="4098" max="4098" width="14.44140625" style="55" customWidth="1"/>
    <col min="4099" max="4099" width="20.5546875" style="55" customWidth="1"/>
    <col min="4100" max="4100" width="49.88671875" style="55" customWidth="1"/>
    <col min="4101" max="4101" width="31.5546875" style="55" customWidth="1"/>
    <col min="4102" max="4102" width="19.5546875" style="55" customWidth="1"/>
    <col min="4103" max="4103" width="14.44140625" style="55" customWidth="1"/>
    <col min="4104" max="4104" width="20.44140625" style="55" customWidth="1"/>
    <col min="4105" max="4350" width="9.109375" style="55"/>
    <col min="4351" max="4351" width="11.5546875" style="55" bestFit="1" customWidth="1"/>
    <col min="4352" max="4352" width="44.44140625" style="55" customWidth="1"/>
    <col min="4353" max="4353" width="8.5546875" style="55" customWidth="1"/>
    <col min="4354" max="4354" width="14.44140625" style="55" customWidth="1"/>
    <col min="4355" max="4355" width="20.5546875" style="55" customWidth="1"/>
    <col min="4356" max="4356" width="49.88671875" style="55" customWidth="1"/>
    <col min="4357" max="4357" width="31.5546875" style="55" customWidth="1"/>
    <col min="4358" max="4358" width="19.5546875" style="55" customWidth="1"/>
    <col min="4359" max="4359" width="14.44140625" style="55" customWidth="1"/>
    <col min="4360" max="4360" width="20.44140625" style="55" customWidth="1"/>
    <col min="4361" max="4606" width="9.109375" style="55"/>
    <col min="4607" max="4607" width="11.5546875" style="55" bestFit="1" customWidth="1"/>
    <col min="4608" max="4608" width="44.44140625" style="55" customWidth="1"/>
    <col min="4609" max="4609" width="8.5546875" style="55" customWidth="1"/>
    <col min="4610" max="4610" width="14.44140625" style="55" customWidth="1"/>
    <col min="4611" max="4611" width="20.5546875" style="55" customWidth="1"/>
    <col min="4612" max="4612" width="49.88671875" style="55" customWidth="1"/>
    <col min="4613" max="4613" width="31.5546875" style="55" customWidth="1"/>
    <col min="4614" max="4614" width="19.5546875" style="55" customWidth="1"/>
    <col min="4615" max="4615" width="14.44140625" style="55" customWidth="1"/>
    <col min="4616" max="4616" width="20.44140625" style="55" customWidth="1"/>
    <col min="4617" max="4862" width="9.109375" style="55"/>
    <col min="4863" max="4863" width="11.5546875" style="55" bestFit="1" customWidth="1"/>
    <col min="4864" max="4864" width="44.44140625" style="55" customWidth="1"/>
    <col min="4865" max="4865" width="8.5546875" style="55" customWidth="1"/>
    <col min="4866" max="4866" width="14.44140625" style="55" customWidth="1"/>
    <col min="4867" max="4867" width="20.5546875" style="55" customWidth="1"/>
    <col min="4868" max="4868" width="49.88671875" style="55" customWidth="1"/>
    <col min="4869" max="4869" width="31.5546875" style="55" customWidth="1"/>
    <col min="4870" max="4870" width="19.5546875" style="55" customWidth="1"/>
    <col min="4871" max="4871" width="14.44140625" style="55" customWidth="1"/>
    <col min="4872" max="4872" width="20.44140625" style="55" customWidth="1"/>
    <col min="4873" max="5118" width="9.109375" style="55"/>
    <col min="5119" max="5119" width="11.5546875" style="55" bestFit="1" customWidth="1"/>
    <col min="5120" max="5120" width="44.44140625" style="55" customWidth="1"/>
    <col min="5121" max="5121" width="8.5546875" style="55" customWidth="1"/>
    <col min="5122" max="5122" width="14.44140625" style="55" customWidth="1"/>
    <col min="5123" max="5123" width="20.5546875" style="55" customWidth="1"/>
    <col min="5124" max="5124" width="49.88671875" style="55" customWidth="1"/>
    <col min="5125" max="5125" width="31.5546875" style="55" customWidth="1"/>
    <col min="5126" max="5126" width="19.5546875" style="55" customWidth="1"/>
    <col min="5127" max="5127" width="14.44140625" style="55" customWidth="1"/>
    <col min="5128" max="5128" width="20.44140625" style="55" customWidth="1"/>
    <col min="5129" max="5374" width="9.109375" style="55"/>
    <col min="5375" max="5375" width="11.5546875" style="55" bestFit="1" customWidth="1"/>
    <col min="5376" max="5376" width="44.44140625" style="55" customWidth="1"/>
    <col min="5377" max="5377" width="8.5546875" style="55" customWidth="1"/>
    <col min="5378" max="5378" width="14.44140625" style="55" customWidth="1"/>
    <col min="5379" max="5379" width="20.5546875" style="55" customWidth="1"/>
    <col min="5380" max="5380" width="49.88671875" style="55" customWidth="1"/>
    <col min="5381" max="5381" width="31.5546875" style="55" customWidth="1"/>
    <col min="5382" max="5382" width="19.5546875" style="55" customWidth="1"/>
    <col min="5383" max="5383" width="14.44140625" style="55" customWidth="1"/>
    <col min="5384" max="5384" width="20.44140625" style="55" customWidth="1"/>
    <col min="5385" max="5630" width="9.109375" style="55"/>
    <col min="5631" max="5631" width="11.5546875" style="55" bestFit="1" customWidth="1"/>
    <col min="5632" max="5632" width="44.44140625" style="55" customWidth="1"/>
    <col min="5633" max="5633" width="8.5546875" style="55" customWidth="1"/>
    <col min="5634" max="5634" width="14.44140625" style="55" customWidth="1"/>
    <col min="5635" max="5635" width="20.5546875" style="55" customWidth="1"/>
    <col min="5636" max="5636" width="49.88671875" style="55" customWidth="1"/>
    <col min="5637" max="5637" width="31.5546875" style="55" customWidth="1"/>
    <col min="5638" max="5638" width="19.5546875" style="55" customWidth="1"/>
    <col min="5639" max="5639" width="14.44140625" style="55" customWidth="1"/>
    <col min="5640" max="5640" width="20.44140625" style="55" customWidth="1"/>
    <col min="5641" max="5886" width="9.109375" style="55"/>
    <col min="5887" max="5887" width="11.5546875" style="55" bestFit="1" customWidth="1"/>
    <col min="5888" max="5888" width="44.44140625" style="55" customWidth="1"/>
    <col min="5889" max="5889" width="8.5546875" style="55" customWidth="1"/>
    <col min="5890" max="5890" width="14.44140625" style="55" customWidth="1"/>
    <col min="5891" max="5891" width="20.5546875" style="55" customWidth="1"/>
    <col min="5892" max="5892" width="49.88671875" style="55" customWidth="1"/>
    <col min="5893" max="5893" width="31.5546875" style="55" customWidth="1"/>
    <col min="5894" max="5894" width="19.5546875" style="55" customWidth="1"/>
    <col min="5895" max="5895" width="14.44140625" style="55" customWidth="1"/>
    <col min="5896" max="5896" width="20.44140625" style="55" customWidth="1"/>
    <col min="5897" max="6142" width="9.109375" style="55"/>
    <col min="6143" max="6143" width="11.5546875" style="55" bestFit="1" customWidth="1"/>
    <col min="6144" max="6144" width="44.44140625" style="55" customWidth="1"/>
    <col min="6145" max="6145" width="8.5546875" style="55" customWidth="1"/>
    <col min="6146" max="6146" width="14.44140625" style="55" customWidth="1"/>
    <col min="6147" max="6147" width="20.5546875" style="55" customWidth="1"/>
    <col min="6148" max="6148" width="49.88671875" style="55" customWidth="1"/>
    <col min="6149" max="6149" width="31.5546875" style="55" customWidth="1"/>
    <col min="6150" max="6150" width="19.5546875" style="55" customWidth="1"/>
    <col min="6151" max="6151" width="14.44140625" style="55" customWidth="1"/>
    <col min="6152" max="6152" width="20.44140625" style="55" customWidth="1"/>
    <col min="6153" max="6398" width="9.109375" style="55"/>
    <col min="6399" max="6399" width="11.5546875" style="55" bestFit="1" customWidth="1"/>
    <col min="6400" max="6400" width="44.44140625" style="55" customWidth="1"/>
    <col min="6401" max="6401" width="8.5546875" style="55" customWidth="1"/>
    <col min="6402" max="6402" width="14.44140625" style="55" customWidth="1"/>
    <col min="6403" max="6403" width="20.5546875" style="55" customWidth="1"/>
    <col min="6404" max="6404" width="49.88671875" style="55" customWidth="1"/>
    <col min="6405" max="6405" width="31.5546875" style="55" customWidth="1"/>
    <col min="6406" max="6406" width="19.5546875" style="55" customWidth="1"/>
    <col min="6407" max="6407" width="14.44140625" style="55" customWidth="1"/>
    <col min="6408" max="6408" width="20.44140625" style="55" customWidth="1"/>
    <col min="6409" max="6654" width="9.109375" style="55"/>
    <col min="6655" max="6655" width="11.5546875" style="55" bestFit="1" customWidth="1"/>
    <col min="6656" max="6656" width="44.44140625" style="55" customWidth="1"/>
    <col min="6657" max="6657" width="8.5546875" style="55" customWidth="1"/>
    <col min="6658" max="6658" width="14.44140625" style="55" customWidth="1"/>
    <col min="6659" max="6659" width="20.5546875" style="55" customWidth="1"/>
    <col min="6660" max="6660" width="49.88671875" style="55" customWidth="1"/>
    <col min="6661" max="6661" width="31.5546875" style="55" customWidth="1"/>
    <col min="6662" max="6662" width="19.5546875" style="55" customWidth="1"/>
    <col min="6663" max="6663" width="14.44140625" style="55" customWidth="1"/>
    <col min="6664" max="6664" width="20.44140625" style="55" customWidth="1"/>
    <col min="6665" max="6910" width="9.109375" style="55"/>
    <col min="6911" max="6911" width="11.5546875" style="55" bestFit="1" customWidth="1"/>
    <col min="6912" max="6912" width="44.44140625" style="55" customWidth="1"/>
    <col min="6913" max="6913" width="8.5546875" style="55" customWidth="1"/>
    <col min="6914" max="6914" width="14.44140625" style="55" customWidth="1"/>
    <col min="6915" max="6915" width="20.5546875" style="55" customWidth="1"/>
    <col min="6916" max="6916" width="49.88671875" style="55" customWidth="1"/>
    <col min="6917" max="6917" width="31.5546875" style="55" customWidth="1"/>
    <col min="6918" max="6918" width="19.5546875" style="55" customWidth="1"/>
    <col min="6919" max="6919" width="14.44140625" style="55" customWidth="1"/>
    <col min="6920" max="6920" width="20.44140625" style="55" customWidth="1"/>
    <col min="6921" max="7166" width="9.109375" style="55"/>
    <col min="7167" max="7167" width="11.5546875" style="55" bestFit="1" customWidth="1"/>
    <col min="7168" max="7168" width="44.44140625" style="55" customWidth="1"/>
    <col min="7169" max="7169" width="8.5546875" style="55" customWidth="1"/>
    <col min="7170" max="7170" width="14.44140625" style="55" customWidth="1"/>
    <col min="7171" max="7171" width="20.5546875" style="55" customWidth="1"/>
    <col min="7172" max="7172" width="49.88671875" style="55" customWidth="1"/>
    <col min="7173" max="7173" width="31.5546875" style="55" customWidth="1"/>
    <col min="7174" max="7174" width="19.5546875" style="55" customWidth="1"/>
    <col min="7175" max="7175" width="14.44140625" style="55" customWidth="1"/>
    <col min="7176" max="7176" width="20.44140625" style="55" customWidth="1"/>
    <col min="7177" max="7422" width="9.109375" style="55"/>
    <col min="7423" max="7423" width="11.5546875" style="55" bestFit="1" customWidth="1"/>
    <col min="7424" max="7424" width="44.44140625" style="55" customWidth="1"/>
    <col min="7425" max="7425" width="8.5546875" style="55" customWidth="1"/>
    <col min="7426" max="7426" width="14.44140625" style="55" customWidth="1"/>
    <col min="7427" max="7427" width="20.5546875" style="55" customWidth="1"/>
    <col min="7428" max="7428" width="49.88671875" style="55" customWidth="1"/>
    <col min="7429" max="7429" width="31.5546875" style="55" customWidth="1"/>
    <col min="7430" max="7430" width="19.5546875" style="55" customWidth="1"/>
    <col min="7431" max="7431" width="14.44140625" style="55" customWidth="1"/>
    <col min="7432" max="7432" width="20.44140625" style="55" customWidth="1"/>
    <col min="7433" max="7678" width="9.109375" style="55"/>
    <col min="7679" max="7679" width="11.5546875" style="55" bestFit="1" customWidth="1"/>
    <col min="7680" max="7680" width="44.44140625" style="55" customWidth="1"/>
    <col min="7681" max="7681" width="8.5546875" style="55" customWidth="1"/>
    <col min="7682" max="7682" width="14.44140625" style="55" customWidth="1"/>
    <col min="7683" max="7683" width="20.5546875" style="55" customWidth="1"/>
    <col min="7684" max="7684" width="49.88671875" style="55" customWidth="1"/>
    <col min="7685" max="7685" width="31.5546875" style="55" customWidth="1"/>
    <col min="7686" max="7686" width="19.5546875" style="55" customWidth="1"/>
    <col min="7687" max="7687" width="14.44140625" style="55" customWidth="1"/>
    <col min="7688" max="7688" width="20.44140625" style="55" customWidth="1"/>
    <col min="7689" max="7934" width="9.109375" style="55"/>
    <col min="7935" max="7935" width="11.5546875" style="55" bestFit="1" customWidth="1"/>
    <col min="7936" max="7936" width="44.44140625" style="55" customWidth="1"/>
    <col min="7937" max="7937" width="8.5546875" style="55" customWidth="1"/>
    <col min="7938" max="7938" width="14.44140625" style="55" customWidth="1"/>
    <col min="7939" max="7939" width="20.5546875" style="55" customWidth="1"/>
    <col min="7940" max="7940" width="49.88671875" style="55" customWidth="1"/>
    <col min="7941" max="7941" width="31.5546875" style="55" customWidth="1"/>
    <col min="7942" max="7942" width="19.5546875" style="55" customWidth="1"/>
    <col min="7943" max="7943" width="14.44140625" style="55" customWidth="1"/>
    <col min="7944" max="7944" width="20.44140625" style="55" customWidth="1"/>
    <col min="7945" max="8190" width="9.109375" style="55"/>
    <col min="8191" max="8191" width="11.5546875" style="55" bestFit="1" customWidth="1"/>
    <col min="8192" max="8192" width="44.44140625" style="55" customWidth="1"/>
    <col min="8193" max="8193" width="8.5546875" style="55" customWidth="1"/>
    <col min="8194" max="8194" width="14.44140625" style="55" customWidth="1"/>
    <col min="8195" max="8195" width="20.5546875" style="55" customWidth="1"/>
    <col min="8196" max="8196" width="49.88671875" style="55" customWidth="1"/>
    <col min="8197" max="8197" width="31.5546875" style="55" customWidth="1"/>
    <col min="8198" max="8198" width="19.5546875" style="55" customWidth="1"/>
    <col min="8199" max="8199" width="14.44140625" style="55" customWidth="1"/>
    <col min="8200" max="8200" width="20.44140625" style="55" customWidth="1"/>
    <col min="8201" max="8446" width="9.109375" style="55"/>
    <col min="8447" max="8447" width="11.5546875" style="55" bestFit="1" customWidth="1"/>
    <col min="8448" max="8448" width="44.44140625" style="55" customWidth="1"/>
    <col min="8449" max="8449" width="8.5546875" style="55" customWidth="1"/>
    <col min="8450" max="8450" width="14.44140625" style="55" customWidth="1"/>
    <col min="8451" max="8451" width="20.5546875" style="55" customWidth="1"/>
    <col min="8452" max="8452" width="49.88671875" style="55" customWidth="1"/>
    <col min="8453" max="8453" width="31.5546875" style="55" customWidth="1"/>
    <col min="8454" max="8454" width="19.5546875" style="55" customWidth="1"/>
    <col min="8455" max="8455" width="14.44140625" style="55" customWidth="1"/>
    <col min="8456" max="8456" width="20.44140625" style="55" customWidth="1"/>
    <col min="8457" max="8702" width="9.109375" style="55"/>
    <col min="8703" max="8703" width="11.5546875" style="55" bestFit="1" customWidth="1"/>
    <col min="8704" max="8704" width="44.44140625" style="55" customWidth="1"/>
    <col min="8705" max="8705" width="8.5546875" style="55" customWidth="1"/>
    <col min="8706" max="8706" width="14.44140625" style="55" customWidth="1"/>
    <col min="8707" max="8707" width="20.5546875" style="55" customWidth="1"/>
    <col min="8708" max="8708" width="49.88671875" style="55" customWidth="1"/>
    <col min="8709" max="8709" width="31.5546875" style="55" customWidth="1"/>
    <col min="8710" max="8710" width="19.5546875" style="55" customWidth="1"/>
    <col min="8711" max="8711" width="14.44140625" style="55" customWidth="1"/>
    <col min="8712" max="8712" width="20.44140625" style="55" customWidth="1"/>
    <col min="8713" max="8958" width="9.109375" style="55"/>
    <col min="8959" max="8959" width="11.5546875" style="55" bestFit="1" customWidth="1"/>
    <col min="8960" max="8960" width="44.44140625" style="55" customWidth="1"/>
    <col min="8961" max="8961" width="8.5546875" style="55" customWidth="1"/>
    <col min="8962" max="8962" width="14.44140625" style="55" customWidth="1"/>
    <col min="8963" max="8963" width="20.5546875" style="55" customWidth="1"/>
    <col min="8964" max="8964" width="49.88671875" style="55" customWidth="1"/>
    <col min="8965" max="8965" width="31.5546875" style="55" customWidth="1"/>
    <col min="8966" max="8966" width="19.5546875" style="55" customWidth="1"/>
    <col min="8967" max="8967" width="14.44140625" style="55" customWidth="1"/>
    <col min="8968" max="8968" width="20.44140625" style="55" customWidth="1"/>
    <col min="8969" max="9214" width="9.109375" style="55"/>
    <col min="9215" max="9215" width="11.5546875" style="55" bestFit="1" customWidth="1"/>
    <col min="9216" max="9216" width="44.44140625" style="55" customWidth="1"/>
    <col min="9217" max="9217" width="8.5546875" style="55" customWidth="1"/>
    <col min="9218" max="9218" width="14.44140625" style="55" customWidth="1"/>
    <col min="9219" max="9219" width="20.5546875" style="55" customWidth="1"/>
    <col min="9220" max="9220" width="49.88671875" style="55" customWidth="1"/>
    <col min="9221" max="9221" width="31.5546875" style="55" customWidth="1"/>
    <col min="9222" max="9222" width="19.5546875" style="55" customWidth="1"/>
    <col min="9223" max="9223" width="14.44140625" style="55" customWidth="1"/>
    <col min="9224" max="9224" width="20.44140625" style="55" customWidth="1"/>
    <col min="9225" max="9470" width="9.109375" style="55"/>
    <col min="9471" max="9471" width="11.5546875" style="55" bestFit="1" customWidth="1"/>
    <col min="9472" max="9472" width="44.44140625" style="55" customWidth="1"/>
    <col min="9473" max="9473" width="8.5546875" style="55" customWidth="1"/>
    <col min="9474" max="9474" width="14.44140625" style="55" customWidth="1"/>
    <col min="9475" max="9475" width="20.5546875" style="55" customWidth="1"/>
    <col min="9476" max="9476" width="49.88671875" style="55" customWidth="1"/>
    <col min="9477" max="9477" width="31.5546875" style="55" customWidth="1"/>
    <col min="9478" max="9478" width="19.5546875" style="55" customWidth="1"/>
    <col min="9479" max="9479" width="14.44140625" style="55" customWidth="1"/>
    <col min="9480" max="9480" width="20.44140625" style="55" customWidth="1"/>
    <col min="9481" max="9726" width="9.109375" style="55"/>
    <col min="9727" max="9727" width="11.5546875" style="55" bestFit="1" customWidth="1"/>
    <col min="9728" max="9728" width="44.44140625" style="55" customWidth="1"/>
    <col min="9729" max="9729" width="8.5546875" style="55" customWidth="1"/>
    <col min="9730" max="9730" width="14.44140625" style="55" customWidth="1"/>
    <col min="9731" max="9731" width="20.5546875" style="55" customWidth="1"/>
    <col min="9732" max="9732" width="49.88671875" style="55" customWidth="1"/>
    <col min="9733" max="9733" width="31.5546875" style="55" customWidth="1"/>
    <col min="9734" max="9734" width="19.5546875" style="55" customWidth="1"/>
    <col min="9735" max="9735" width="14.44140625" style="55" customWidth="1"/>
    <col min="9736" max="9736" width="20.44140625" style="55" customWidth="1"/>
    <col min="9737" max="9982" width="9.109375" style="55"/>
    <col min="9983" max="9983" width="11.5546875" style="55" bestFit="1" customWidth="1"/>
    <col min="9984" max="9984" width="44.44140625" style="55" customWidth="1"/>
    <col min="9985" max="9985" width="8.5546875" style="55" customWidth="1"/>
    <col min="9986" max="9986" width="14.44140625" style="55" customWidth="1"/>
    <col min="9987" max="9987" width="20.5546875" style="55" customWidth="1"/>
    <col min="9988" max="9988" width="49.88671875" style="55" customWidth="1"/>
    <col min="9989" max="9989" width="31.5546875" style="55" customWidth="1"/>
    <col min="9990" max="9990" width="19.5546875" style="55" customWidth="1"/>
    <col min="9991" max="9991" width="14.44140625" style="55" customWidth="1"/>
    <col min="9992" max="9992" width="20.44140625" style="55" customWidth="1"/>
    <col min="9993" max="10238" width="9.109375" style="55"/>
    <col min="10239" max="10239" width="11.5546875" style="55" bestFit="1" customWidth="1"/>
    <col min="10240" max="10240" width="44.44140625" style="55" customWidth="1"/>
    <col min="10241" max="10241" width="8.5546875" style="55" customWidth="1"/>
    <col min="10242" max="10242" width="14.44140625" style="55" customWidth="1"/>
    <col min="10243" max="10243" width="20.5546875" style="55" customWidth="1"/>
    <col min="10244" max="10244" width="49.88671875" style="55" customWidth="1"/>
    <col min="10245" max="10245" width="31.5546875" style="55" customWidth="1"/>
    <col min="10246" max="10246" width="19.5546875" style="55" customWidth="1"/>
    <col min="10247" max="10247" width="14.44140625" style="55" customWidth="1"/>
    <col min="10248" max="10248" width="20.44140625" style="55" customWidth="1"/>
    <col min="10249" max="10494" width="9.109375" style="55"/>
    <col min="10495" max="10495" width="11.5546875" style="55" bestFit="1" customWidth="1"/>
    <col min="10496" max="10496" width="44.44140625" style="55" customWidth="1"/>
    <col min="10497" max="10497" width="8.5546875" style="55" customWidth="1"/>
    <col min="10498" max="10498" width="14.44140625" style="55" customWidth="1"/>
    <col min="10499" max="10499" width="20.5546875" style="55" customWidth="1"/>
    <col min="10500" max="10500" width="49.88671875" style="55" customWidth="1"/>
    <col min="10501" max="10501" width="31.5546875" style="55" customWidth="1"/>
    <col min="10502" max="10502" width="19.5546875" style="55" customWidth="1"/>
    <col min="10503" max="10503" width="14.44140625" style="55" customWidth="1"/>
    <col min="10504" max="10504" width="20.44140625" style="55" customWidth="1"/>
    <col min="10505" max="10750" width="9.109375" style="55"/>
    <col min="10751" max="10751" width="11.5546875" style="55" bestFit="1" customWidth="1"/>
    <col min="10752" max="10752" width="44.44140625" style="55" customWidth="1"/>
    <col min="10753" max="10753" width="8.5546875" style="55" customWidth="1"/>
    <col min="10754" max="10754" width="14.44140625" style="55" customWidth="1"/>
    <col min="10755" max="10755" width="20.5546875" style="55" customWidth="1"/>
    <col min="10756" max="10756" width="49.88671875" style="55" customWidth="1"/>
    <col min="10757" max="10757" width="31.5546875" style="55" customWidth="1"/>
    <col min="10758" max="10758" width="19.5546875" style="55" customWidth="1"/>
    <col min="10759" max="10759" width="14.44140625" style="55" customWidth="1"/>
    <col min="10760" max="10760" width="20.44140625" style="55" customWidth="1"/>
    <col min="10761" max="11006" width="9.109375" style="55"/>
    <col min="11007" max="11007" width="11.5546875" style="55" bestFit="1" customWidth="1"/>
    <col min="11008" max="11008" width="44.44140625" style="55" customWidth="1"/>
    <col min="11009" max="11009" width="8.5546875" style="55" customWidth="1"/>
    <col min="11010" max="11010" width="14.44140625" style="55" customWidth="1"/>
    <col min="11011" max="11011" width="20.5546875" style="55" customWidth="1"/>
    <col min="11012" max="11012" width="49.88671875" style="55" customWidth="1"/>
    <col min="11013" max="11013" width="31.5546875" style="55" customWidth="1"/>
    <col min="11014" max="11014" width="19.5546875" style="55" customWidth="1"/>
    <col min="11015" max="11015" width="14.44140625" style="55" customWidth="1"/>
    <col min="11016" max="11016" width="20.44140625" style="55" customWidth="1"/>
    <col min="11017" max="11262" width="9.109375" style="55"/>
    <col min="11263" max="11263" width="11.5546875" style="55" bestFit="1" customWidth="1"/>
    <col min="11264" max="11264" width="44.44140625" style="55" customWidth="1"/>
    <col min="11265" max="11265" width="8.5546875" style="55" customWidth="1"/>
    <col min="11266" max="11266" width="14.44140625" style="55" customWidth="1"/>
    <col min="11267" max="11267" width="20.5546875" style="55" customWidth="1"/>
    <col min="11268" max="11268" width="49.88671875" style="55" customWidth="1"/>
    <col min="11269" max="11269" width="31.5546875" style="55" customWidth="1"/>
    <col min="11270" max="11270" width="19.5546875" style="55" customWidth="1"/>
    <col min="11271" max="11271" width="14.44140625" style="55" customWidth="1"/>
    <col min="11272" max="11272" width="20.44140625" style="55" customWidth="1"/>
    <col min="11273" max="11518" width="9.109375" style="55"/>
    <col min="11519" max="11519" width="11.5546875" style="55" bestFit="1" customWidth="1"/>
    <col min="11520" max="11520" width="44.44140625" style="55" customWidth="1"/>
    <col min="11521" max="11521" width="8.5546875" style="55" customWidth="1"/>
    <col min="11522" max="11522" width="14.44140625" style="55" customWidth="1"/>
    <col min="11523" max="11523" width="20.5546875" style="55" customWidth="1"/>
    <col min="11524" max="11524" width="49.88671875" style="55" customWidth="1"/>
    <col min="11525" max="11525" width="31.5546875" style="55" customWidth="1"/>
    <col min="11526" max="11526" width="19.5546875" style="55" customWidth="1"/>
    <col min="11527" max="11527" width="14.44140625" style="55" customWidth="1"/>
    <col min="11528" max="11528" width="20.44140625" style="55" customWidth="1"/>
    <col min="11529" max="11774" width="9.109375" style="55"/>
    <col min="11775" max="11775" width="11.5546875" style="55" bestFit="1" customWidth="1"/>
    <col min="11776" max="11776" width="44.44140625" style="55" customWidth="1"/>
    <col min="11777" max="11777" width="8.5546875" style="55" customWidth="1"/>
    <col min="11778" max="11778" width="14.44140625" style="55" customWidth="1"/>
    <col min="11779" max="11779" width="20.5546875" style="55" customWidth="1"/>
    <col min="11780" max="11780" width="49.88671875" style="55" customWidth="1"/>
    <col min="11781" max="11781" width="31.5546875" style="55" customWidth="1"/>
    <col min="11782" max="11782" width="19.5546875" style="55" customWidth="1"/>
    <col min="11783" max="11783" width="14.44140625" style="55" customWidth="1"/>
    <col min="11784" max="11784" width="20.44140625" style="55" customWidth="1"/>
    <col min="11785" max="12030" width="9.109375" style="55"/>
    <col min="12031" max="12031" width="11.5546875" style="55" bestFit="1" customWidth="1"/>
    <col min="12032" max="12032" width="44.44140625" style="55" customWidth="1"/>
    <col min="12033" max="12033" width="8.5546875" style="55" customWidth="1"/>
    <col min="12034" max="12034" width="14.44140625" style="55" customWidth="1"/>
    <col min="12035" max="12035" width="20.5546875" style="55" customWidth="1"/>
    <col min="12036" max="12036" width="49.88671875" style="55" customWidth="1"/>
    <col min="12037" max="12037" width="31.5546875" style="55" customWidth="1"/>
    <col min="12038" max="12038" width="19.5546875" style="55" customWidth="1"/>
    <col min="12039" max="12039" width="14.44140625" style="55" customWidth="1"/>
    <col min="12040" max="12040" width="20.44140625" style="55" customWidth="1"/>
    <col min="12041" max="12286" width="9.109375" style="55"/>
    <col min="12287" max="12287" width="11.5546875" style="55" bestFit="1" customWidth="1"/>
    <col min="12288" max="12288" width="44.44140625" style="55" customWidth="1"/>
    <col min="12289" max="12289" width="8.5546875" style="55" customWidth="1"/>
    <col min="12290" max="12290" width="14.44140625" style="55" customWidth="1"/>
    <col min="12291" max="12291" width="20.5546875" style="55" customWidth="1"/>
    <col min="12292" max="12292" width="49.88671875" style="55" customWidth="1"/>
    <col min="12293" max="12293" width="31.5546875" style="55" customWidth="1"/>
    <col min="12294" max="12294" width="19.5546875" style="55" customWidth="1"/>
    <col min="12295" max="12295" width="14.44140625" style="55" customWidth="1"/>
    <col min="12296" max="12296" width="20.44140625" style="55" customWidth="1"/>
    <col min="12297" max="12542" width="9.109375" style="55"/>
    <col min="12543" max="12543" width="11.5546875" style="55" bestFit="1" customWidth="1"/>
    <col min="12544" max="12544" width="44.44140625" style="55" customWidth="1"/>
    <col min="12545" max="12545" width="8.5546875" style="55" customWidth="1"/>
    <col min="12546" max="12546" width="14.44140625" style="55" customWidth="1"/>
    <col min="12547" max="12547" width="20.5546875" style="55" customWidth="1"/>
    <col min="12548" max="12548" width="49.88671875" style="55" customWidth="1"/>
    <col min="12549" max="12549" width="31.5546875" style="55" customWidth="1"/>
    <col min="12550" max="12550" width="19.5546875" style="55" customWidth="1"/>
    <col min="12551" max="12551" width="14.44140625" style="55" customWidth="1"/>
    <col min="12552" max="12552" width="20.44140625" style="55" customWidth="1"/>
    <col min="12553" max="12798" width="9.109375" style="55"/>
    <col min="12799" max="12799" width="11.5546875" style="55" bestFit="1" customWidth="1"/>
    <col min="12800" max="12800" width="44.44140625" style="55" customWidth="1"/>
    <col min="12801" max="12801" width="8.5546875" style="55" customWidth="1"/>
    <col min="12802" max="12802" width="14.44140625" style="55" customWidth="1"/>
    <col min="12803" max="12803" width="20.5546875" style="55" customWidth="1"/>
    <col min="12804" max="12804" width="49.88671875" style="55" customWidth="1"/>
    <col min="12805" max="12805" width="31.5546875" style="55" customWidth="1"/>
    <col min="12806" max="12806" width="19.5546875" style="55" customWidth="1"/>
    <col min="12807" max="12807" width="14.44140625" style="55" customWidth="1"/>
    <col min="12808" max="12808" width="20.44140625" style="55" customWidth="1"/>
    <col min="12809" max="13054" width="9.109375" style="55"/>
    <col min="13055" max="13055" width="11.5546875" style="55" bestFit="1" customWidth="1"/>
    <col min="13056" max="13056" width="44.44140625" style="55" customWidth="1"/>
    <col min="13057" max="13057" width="8.5546875" style="55" customWidth="1"/>
    <col min="13058" max="13058" width="14.44140625" style="55" customWidth="1"/>
    <col min="13059" max="13059" width="20.5546875" style="55" customWidth="1"/>
    <col min="13060" max="13060" width="49.88671875" style="55" customWidth="1"/>
    <col min="13061" max="13061" width="31.5546875" style="55" customWidth="1"/>
    <col min="13062" max="13062" width="19.5546875" style="55" customWidth="1"/>
    <col min="13063" max="13063" width="14.44140625" style="55" customWidth="1"/>
    <col min="13064" max="13064" width="20.44140625" style="55" customWidth="1"/>
    <col min="13065" max="13310" width="9.109375" style="55"/>
    <col min="13311" max="13311" width="11.5546875" style="55" bestFit="1" customWidth="1"/>
    <col min="13312" max="13312" width="44.44140625" style="55" customWidth="1"/>
    <col min="13313" max="13313" width="8.5546875" style="55" customWidth="1"/>
    <col min="13314" max="13314" width="14.44140625" style="55" customWidth="1"/>
    <col min="13315" max="13315" width="20.5546875" style="55" customWidth="1"/>
    <col min="13316" max="13316" width="49.88671875" style="55" customWidth="1"/>
    <col min="13317" max="13317" width="31.5546875" style="55" customWidth="1"/>
    <col min="13318" max="13318" width="19.5546875" style="55" customWidth="1"/>
    <col min="13319" max="13319" width="14.44140625" style="55" customWidth="1"/>
    <col min="13320" max="13320" width="20.44140625" style="55" customWidth="1"/>
    <col min="13321" max="13566" width="9.109375" style="55"/>
    <col min="13567" max="13567" width="11.5546875" style="55" bestFit="1" customWidth="1"/>
    <col min="13568" max="13568" width="44.44140625" style="55" customWidth="1"/>
    <col min="13569" max="13569" width="8.5546875" style="55" customWidth="1"/>
    <col min="13570" max="13570" width="14.44140625" style="55" customWidth="1"/>
    <col min="13571" max="13571" width="20.5546875" style="55" customWidth="1"/>
    <col min="13572" max="13572" width="49.88671875" style="55" customWidth="1"/>
    <col min="13573" max="13573" width="31.5546875" style="55" customWidth="1"/>
    <col min="13574" max="13574" width="19.5546875" style="55" customWidth="1"/>
    <col min="13575" max="13575" width="14.44140625" style="55" customWidth="1"/>
    <col min="13576" max="13576" width="20.44140625" style="55" customWidth="1"/>
    <col min="13577" max="13822" width="9.109375" style="55"/>
    <col min="13823" max="13823" width="11.5546875" style="55" bestFit="1" customWidth="1"/>
    <col min="13824" max="13824" width="44.44140625" style="55" customWidth="1"/>
    <col min="13825" max="13825" width="8.5546875" style="55" customWidth="1"/>
    <col min="13826" max="13826" width="14.44140625" style="55" customWidth="1"/>
    <col min="13827" max="13827" width="20.5546875" style="55" customWidth="1"/>
    <col min="13828" max="13828" width="49.88671875" style="55" customWidth="1"/>
    <col min="13829" max="13829" width="31.5546875" style="55" customWidth="1"/>
    <col min="13830" max="13830" width="19.5546875" style="55" customWidth="1"/>
    <col min="13831" max="13831" width="14.44140625" style="55" customWidth="1"/>
    <col min="13832" max="13832" width="20.44140625" style="55" customWidth="1"/>
    <col min="13833" max="14078" width="9.109375" style="55"/>
    <col min="14079" max="14079" width="11.5546875" style="55" bestFit="1" customWidth="1"/>
    <col min="14080" max="14080" width="44.44140625" style="55" customWidth="1"/>
    <col min="14081" max="14081" width="8.5546875" style="55" customWidth="1"/>
    <col min="14082" max="14082" width="14.44140625" style="55" customWidth="1"/>
    <col min="14083" max="14083" width="20.5546875" style="55" customWidth="1"/>
    <col min="14084" max="14084" width="49.88671875" style="55" customWidth="1"/>
    <col min="14085" max="14085" width="31.5546875" style="55" customWidth="1"/>
    <col min="14086" max="14086" width="19.5546875" style="55" customWidth="1"/>
    <col min="14087" max="14087" width="14.44140625" style="55" customWidth="1"/>
    <col min="14088" max="14088" width="20.44140625" style="55" customWidth="1"/>
    <col min="14089" max="14334" width="9.109375" style="55"/>
    <col min="14335" max="14335" width="11.5546875" style="55" bestFit="1" customWidth="1"/>
    <col min="14336" max="14336" width="44.44140625" style="55" customWidth="1"/>
    <col min="14337" max="14337" width="8.5546875" style="55" customWidth="1"/>
    <col min="14338" max="14338" width="14.44140625" style="55" customWidth="1"/>
    <col min="14339" max="14339" width="20.5546875" style="55" customWidth="1"/>
    <col min="14340" max="14340" width="49.88671875" style="55" customWidth="1"/>
    <col min="14341" max="14341" width="31.5546875" style="55" customWidth="1"/>
    <col min="14342" max="14342" width="19.5546875" style="55" customWidth="1"/>
    <col min="14343" max="14343" width="14.44140625" style="55" customWidth="1"/>
    <col min="14344" max="14344" width="20.44140625" style="55" customWidth="1"/>
    <col min="14345" max="14590" width="9.109375" style="55"/>
    <col min="14591" max="14591" width="11.5546875" style="55" bestFit="1" customWidth="1"/>
    <col min="14592" max="14592" width="44.44140625" style="55" customWidth="1"/>
    <col min="14593" max="14593" width="8.5546875" style="55" customWidth="1"/>
    <col min="14594" max="14594" width="14.44140625" style="55" customWidth="1"/>
    <col min="14595" max="14595" width="20.5546875" style="55" customWidth="1"/>
    <col min="14596" max="14596" width="49.88671875" style="55" customWidth="1"/>
    <col min="14597" max="14597" width="31.5546875" style="55" customWidth="1"/>
    <col min="14598" max="14598" width="19.5546875" style="55" customWidth="1"/>
    <col min="14599" max="14599" width="14.44140625" style="55" customWidth="1"/>
    <col min="14600" max="14600" width="20.44140625" style="55" customWidth="1"/>
    <col min="14601" max="14846" width="9.109375" style="55"/>
    <col min="14847" max="14847" width="11.5546875" style="55" bestFit="1" customWidth="1"/>
    <col min="14848" max="14848" width="44.44140625" style="55" customWidth="1"/>
    <col min="14849" max="14849" width="8.5546875" style="55" customWidth="1"/>
    <col min="14850" max="14850" width="14.44140625" style="55" customWidth="1"/>
    <col min="14851" max="14851" width="20.5546875" style="55" customWidth="1"/>
    <col min="14852" max="14852" width="49.88671875" style="55" customWidth="1"/>
    <col min="14853" max="14853" width="31.5546875" style="55" customWidth="1"/>
    <col min="14854" max="14854" width="19.5546875" style="55" customWidth="1"/>
    <col min="14855" max="14855" width="14.44140625" style="55" customWidth="1"/>
    <col min="14856" max="14856" width="20.44140625" style="55" customWidth="1"/>
    <col min="14857" max="15102" width="9.109375" style="55"/>
    <col min="15103" max="15103" width="11.5546875" style="55" bestFit="1" customWidth="1"/>
    <col min="15104" max="15104" width="44.44140625" style="55" customWidth="1"/>
    <col min="15105" max="15105" width="8.5546875" style="55" customWidth="1"/>
    <col min="15106" max="15106" width="14.44140625" style="55" customWidth="1"/>
    <col min="15107" max="15107" width="20.5546875" style="55" customWidth="1"/>
    <col min="15108" max="15108" width="49.88671875" style="55" customWidth="1"/>
    <col min="15109" max="15109" width="31.5546875" style="55" customWidth="1"/>
    <col min="15110" max="15110" width="19.5546875" style="55" customWidth="1"/>
    <col min="15111" max="15111" width="14.44140625" style="55" customWidth="1"/>
    <col min="15112" max="15112" width="20.44140625" style="55" customWidth="1"/>
    <col min="15113" max="15358" width="9.109375" style="55"/>
    <col min="15359" max="15359" width="11.5546875" style="55" bestFit="1" customWidth="1"/>
    <col min="15360" max="15360" width="44.44140625" style="55" customWidth="1"/>
    <col min="15361" max="15361" width="8.5546875" style="55" customWidth="1"/>
    <col min="15362" max="15362" width="14.44140625" style="55" customWidth="1"/>
    <col min="15363" max="15363" width="20.5546875" style="55" customWidth="1"/>
    <col min="15364" max="15364" width="49.88671875" style="55" customWidth="1"/>
    <col min="15365" max="15365" width="31.5546875" style="55" customWidth="1"/>
    <col min="15366" max="15366" width="19.5546875" style="55" customWidth="1"/>
    <col min="15367" max="15367" width="14.44140625" style="55" customWidth="1"/>
    <col min="15368" max="15368" width="20.44140625" style="55" customWidth="1"/>
    <col min="15369" max="15614" width="9.109375" style="55"/>
    <col min="15615" max="15615" width="11.5546875" style="55" bestFit="1" customWidth="1"/>
    <col min="15616" max="15616" width="44.44140625" style="55" customWidth="1"/>
    <col min="15617" max="15617" width="8.5546875" style="55" customWidth="1"/>
    <col min="15618" max="15618" width="14.44140625" style="55" customWidth="1"/>
    <col min="15619" max="15619" width="20.5546875" style="55" customWidth="1"/>
    <col min="15620" max="15620" width="49.88671875" style="55" customWidth="1"/>
    <col min="15621" max="15621" width="31.5546875" style="55" customWidth="1"/>
    <col min="15622" max="15622" width="19.5546875" style="55" customWidth="1"/>
    <col min="15623" max="15623" width="14.44140625" style="55" customWidth="1"/>
    <col min="15624" max="15624" width="20.44140625" style="55" customWidth="1"/>
    <col min="15625" max="15870" width="9.109375" style="55"/>
    <col min="15871" max="15871" width="11.5546875" style="55" bestFit="1" customWidth="1"/>
    <col min="15872" max="15872" width="44.44140625" style="55" customWidth="1"/>
    <col min="15873" max="15873" width="8.5546875" style="55" customWidth="1"/>
    <col min="15874" max="15874" width="14.44140625" style="55" customWidth="1"/>
    <col min="15875" max="15875" width="20.5546875" style="55" customWidth="1"/>
    <col min="15876" max="15876" width="49.88671875" style="55" customWidth="1"/>
    <col min="15877" max="15877" width="31.5546875" style="55" customWidth="1"/>
    <col min="15878" max="15878" width="19.5546875" style="55" customWidth="1"/>
    <col min="15879" max="15879" width="14.44140625" style="55" customWidth="1"/>
    <col min="15880" max="15880" width="20.44140625" style="55" customWidth="1"/>
    <col min="15881" max="16126" width="9.109375" style="55"/>
    <col min="16127" max="16127" width="11.5546875" style="55" bestFit="1" customWidth="1"/>
    <col min="16128" max="16128" width="44.44140625" style="55" customWidth="1"/>
    <col min="16129" max="16129" width="8.5546875" style="55" customWidth="1"/>
    <col min="16130" max="16130" width="14.44140625" style="55" customWidth="1"/>
    <col min="16131" max="16131" width="20.5546875" style="55" customWidth="1"/>
    <col min="16132" max="16132" width="49.88671875" style="55" customWidth="1"/>
    <col min="16133" max="16133" width="31.5546875" style="55" customWidth="1"/>
    <col min="16134" max="16134" width="19.5546875" style="55" customWidth="1"/>
    <col min="16135" max="16135" width="14.44140625" style="55" customWidth="1"/>
    <col min="16136" max="16136" width="20.44140625" style="55" customWidth="1"/>
    <col min="16137" max="16383" width="9.109375" style="55"/>
    <col min="16384" max="16384" width="9.109375" style="55"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x14ac:dyDescent="0.3">
      <c r="A2" s="128" t="s">
        <v>76</v>
      </c>
      <c r="B2" s="134" t="s">
        <v>28</v>
      </c>
      <c r="C2" s="52">
        <v>3297</v>
      </c>
      <c r="D2" s="52">
        <v>5171</v>
      </c>
      <c r="E2" s="52" t="s">
        <v>184</v>
      </c>
      <c r="F2" s="194" t="s">
        <v>239</v>
      </c>
      <c r="G2" s="141">
        <v>100000</v>
      </c>
      <c r="H2" s="141">
        <v>100000</v>
      </c>
      <c r="I2" s="141">
        <v>100000</v>
      </c>
      <c r="J2" s="141">
        <v>100001</v>
      </c>
    </row>
    <row r="3" spans="1:10" x14ac:dyDescent="0.3">
      <c r="A3" s="128" t="s">
        <v>76</v>
      </c>
      <c r="B3" s="134" t="s">
        <v>28</v>
      </c>
      <c r="C3" s="52">
        <v>3297</v>
      </c>
      <c r="D3" s="52">
        <v>5171</v>
      </c>
      <c r="E3" s="52" t="s">
        <v>184</v>
      </c>
      <c r="F3" s="194" t="s">
        <v>240</v>
      </c>
      <c r="G3" s="144"/>
      <c r="H3" s="144"/>
      <c r="I3" s="143"/>
      <c r="J3" s="143"/>
    </row>
    <row r="4" spans="1:10" ht="26.4" x14ac:dyDescent="0.3">
      <c r="A4" s="128" t="s">
        <v>76</v>
      </c>
      <c r="B4" s="134" t="s">
        <v>28</v>
      </c>
      <c r="C4" s="52">
        <v>3297</v>
      </c>
      <c r="D4" s="52">
        <v>5171</v>
      </c>
      <c r="E4" s="52" t="s">
        <v>184</v>
      </c>
      <c r="F4" s="194" t="s">
        <v>241</v>
      </c>
      <c r="G4" s="144"/>
      <c r="H4" s="144"/>
      <c r="I4" s="143"/>
      <c r="J4" s="143"/>
    </row>
    <row r="5" spans="1:10" x14ac:dyDescent="0.3">
      <c r="A5" s="128" t="s">
        <v>76</v>
      </c>
      <c r="B5" s="134" t="s">
        <v>28</v>
      </c>
      <c r="C5" s="52">
        <v>3297</v>
      </c>
      <c r="D5" s="52">
        <v>5171</v>
      </c>
      <c r="E5" s="52" t="s">
        <v>184</v>
      </c>
      <c r="F5" s="195" t="s">
        <v>242</v>
      </c>
      <c r="G5" s="144"/>
      <c r="H5" s="144"/>
      <c r="I5" s="143"/>
      <c r="J5" s="143"/>
    </row>
    <row r="6" spans="1:10" x14ac:dyDescent="0.3">
      <c r="A6" s="128" t="s">
        <v>76</v>
      </c>
      <c r="B6" s="134" t="s">
        <v>28</v>
      </c>
      <c r="C6" s="52">
        <v>3297</v>
      </c>
      <c r="D6" s="52">
        <v>5171</v>
      </c>
      <c r="E6" s="52" t="s">
        <v>184</v>
      </c>
      <c r="F6" s="195" t="s">
        <v>243</v>
      </c>
      <c r="G6" s="144">
        <v>500000</v>
      </c>
      <c r="H6" s="144"/>
      <c r="I6" s="143"/>
      <c r="J6" s="143"/>
    </row>
    <row r="7" spans="1:10" ht="27" x14ac:dyDescent="0.3">
      <c r="A7" s="128" t="s">
        <v>76</v>
      </c>
      <c r="B7" s="134" t="s">
        <v>28</v>
      </c>
      <c r="C7" s="52">
        <v>3297</v>
      </c>
      <c r="D7" s="52">
        <v>5171</v>
      </c>
      <c r="E7" s="52" t="s">
        <v>184</v>
      </c>
      <c r="F7" s="195" t="s">
        <v>244</v>
      </c>
      <c r="G7" s="144">
        <v>600000</v>
      </c>
      <c r="H7" s="144"/>
      <c r="I7" s="143"/>
      <c r="J7" s="143"/>
    </row>
    <row r="8" spans="1:10" x14ac:dyDescent="0.3">
      <c r="A8" s="128"/>
      <c r="B8" s="175"/>
      <c r="C8" s="175"/>
      <c r="D8" s="175"/>
      <c r="E8" s="175"/>
      <c r="F8" s="175"/>
      <c r="G8" s="144"/>
      <c r="H8" s="144"/>
      <c r="I8" s="143"/>
      <c r="J8" s="143"/>
    </row>
    <row r="9" spans="1:10" x14ac:dyDescent="0.3">
      <c r="A9" s="128"/>
      <c r="B9" s="175"/>
      <c r="C9" s="175"/>
      <c r="D9" s="175"/>
      <c r="E9" s="175"/>
      <c r="F9" s="175"/>
      <c r="G9" s="135"/>
      <c r="H9" s="135"/>
      <c r="I9" s="131"/>
      <c r="J9" s="131"/>
    </row>
    <row r="10" spans="1:10" x14ac:dyDescent="0.3">
      <c r="A10" s="128"/>
      <c r="B10" s="175"/>
      <c r="C10" s="175"/>
      <c r="D10" s="175"/>
      <c r="E10" s="175"/>
      <c r="F10" s="175"/>
      <c r="G10" s="135"/>
      <c r="H10" s="135"/>
      <c r="I10" s="131"/>
      <c r="J10" s="131"/>
    </row>
    <row r="11" spans="1:10" x14ac:dyDescent="0.3">
      <c r="A11" s="128"/>
      <c r="B11" s="175"/>
      <c r="C11" s="175"/>
      <c r="D11" s="175"/>
      <c r="E11" s="175"/>
      <c r="F11" s="175"/>
      <c r="G11" s="135"/>
      <c r="H11" s="135"/>
      <c r="I11" s="131"/>
      <c r="J11" s="131"/>
    </row>
    <row r="12" spans="1:10" x14ac:dyDescent="0.3">
      <c r="A12" s="128"/>
      <c r="B12" s="175"/>
      <c r="C12" s="175"/>
      <c r="D12" s="175"/>
      <c r="E12" s="175"/>
      <c r="F12" s="175"/>
      <c r="G12" s="135"/>
      <c r="H12" s="135"/>
      <c r="I12" s="131"/>
      <c r="J12" s="131"/>
    </row>
    <row r="13" spans="1:10" x14ac:dyDescent="0.3">
      <c r="A13" s="128"/>
      <c r="B13" s="175"/>
      <c r="C13" s="175"/>
      <c r="D13" s="175"/>
      <c r="E13" s="175"/>
      <c r="F13" s="175"/>
      <c r="G13" s="135"/>
      <c r="H13" s="135"/>
      <c r="I13" s="131"/>
      <c r="J13" s="131"/>
    </row>
    <row r="14" spans="1:10" x14ac:dyDescent="0.3">
      <c r="A14" s="128"/>
      <c r="B14" s="175"/>
      <c r="C14" s="175"/>
      <c r="D14" s="175"/>
      <c r="E14" s="175"/>
      <c r="F14" s="175"/>
      <c r="G14" s="135"/>
      <c r="H14" s="135"/>
      <c r="I14" s="131"/>
      <c r="J14" s="131"/>
    </row>
    <row r="15" spans="1:10" x14ac:dyDescent="0.3">
      <c r="A15" s="128" t="s">
        <v>101</v>
      </c>
      <c r="B15" s="175"/>
      <c r="C15" s="175"/>
      <c r="D15" s="175"/>
      <c r="E15" s="175"/>
      <c r="F15" s="175"/>
      <c r="G15" s="135">
        <f>SUM(G2:G14)</f>
        <v>1200000</v>
      </c>
      <c r="H15" s="135">
        <f>SUM(H2:H14)</f>
        <v>100000</v>
      </c>
      <c r="I15" s="135">
        <f>SUM(I2:I14)</f>
        <v>100000</v>
      </c>
      <c r="J15" s="135">
        <v>100000</v>
      </c>
    </row>
  </sheetData>
  <autoFilter ref="A1:I1"/>
  <phoneticPr fontId="28" type="noConversion"/>
  <pageMargins left="0.7" right="0.7" top="0.78740157499999996" bottom="0.78740157499999996"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zoomScaleNormal="100" workbookViewId="0">
      <pane ySplit="1" topLeftCell="A2" activePane="bottomLeft" state="frozen"/>
      <selection pane="bottomLeft" activeCell="B14" sqref="B14"/>
    </sheetView>
  </sheetViews>
  <sheetFormatPr defaultRowHeight="14.4" x14ac:dyDescent="0.3"/>
  <cols>
    <col min="1" max="1" width="15.5546875" style="192" customWidth="1"/>
    <col min="2" max="2" width="32" style="55" customWidth="1"/>
    <col min="3" max="4" width="10.44140625" style="55" customWidth="1"/>
    <col min="5" max="5" width="28.5546875" style="55" customWidth="1"/>
    <col min="6" max="6" width="36.88671875" style="55" customWidth="1"/>
    <col min="7" max="8" width="12.5546875" style="173" bestFit="1" customWidth="1"/>
    <col min="9" max="9" width="10.5546875" style="55" bestFit="1" customWidth="1"/>
    <col min="10" max="10" width="9.88671875" style="55" bestFit="1" customWidth="1"/>
    <col min="11" max="254" width="9.109375" style="55"/>
    <col min="255" max="255" width="15.5546875" style="55" customWidth="1"/>
    <col min="256" max="256" width="32" style="55" customWidth="1"/>
    <col min="257" max="258" width="15.44140625" style="55" customWidth="1"/>
    <col min="259" max="259" width="40.88671875" style="55" customWidth="1"/>
    <col min="260" max="260" width="68.44140625" style="55" customWidth="1"/>
    <col min="261" max="261" width="24.109375" style="55" customWidth="1"/>
    <col min="262" max="262" width="23.44140625" style="55" customWidth="1"/>
    <col min="263" max="264" width="12.5546875" style="55" bestFit="1" customWidth="1"/>
    <col min="265" max="265" width="10.109375" style="55" bestFit="1" customWidth="1"/>
    <col min="266" max="510" width="9.109375" style="55"/>
    <col min="511" max="511" width="15.5546875" style="55" customWidth="1"/>
    <col min="512" max="512" width="32" style="55" customWidth="1"/>
    <col min="513" max="514" width="15.44140625" style="55" customWidth="1"/>
    <col min="515" max="515" width="40.88671875" style="55" customWidth="1"/>
    <col min="516" max="516" width="68.44140625" style="55" customWidth="1"/>
    <col min="517" max="517" width="24.109375" style="55" customWidth="1"/>
    <col min="518" max="518" width="23.44140625" style="55" customWidth="1"/>
    <col min="519" max="520" width="12.5546875" style="55" bestFit="1" customWidth="1"/>
    <col min="521" max="521" width="10.109375" style="55" bestFit="1" customWidth="1"/>
    <col min="522" max="766" width="9.109375" style="55"/>
    <col min="767" max="767" width="15.5546875" style="55" customWidth="1"/>
    <col min="768" max="768" width="32" style="55" customWidth="1"/>
    <col min="769" max="770" width="15.44140625" style="55" customWidth="1"/>
    <col min="771" max="771" width="40.88671875" style="55" customWidth="1"/>
    <col min="772" max="772" width="68.44140625" style="55" customWidth="1"/>
    <col min="773" max="773" width="24.109375" style="55" customWidth="1"/>
    <col min="774" max="774" width="23.44140625" style="55" customWidth="1"/>
    <col min="775" max="776" width="12.5546875" style="55" bestFit="1" customWidth="1"/>
    <col min="777" max="777" width="10.109375" style="55" bestFit="1" customWidth="1"/>
    <col min="778" max="1022" width="9.109375" style="55"/>
    <col min="1023" max="1023" width="15.5546875" style="55" customWidth="1"/>
    <col min="1024" max="1024" width="32" style="55" customWidth="1"/>
    <col min="1025" max="1026" width="15.44140625" style="55" customWidth="1"/>
    <col min="1027" max="1027" width="40.88671875" style="55" customWidth="1"/>
    <col min="1028" max="1028" width="68.44140625" style="55" customWidth="1"/>
    <col min="1029" max="1029" width="24.109375" style="55" customWidth="1"/>
    <col min="1030" max="1030" width="23.44140625" style="55" customWidth="1"/>
    <col min="1031" max="1032" width="12.5546875" style="55" bestFit="1" customWidth="1"/>
    <col min="1033" max="1033" width="10.109375" style="55" bestFit="1" customWidth="1"/>
    <col min="1034" max="1278" width="9.109375" style="55"/>
    <col min="1279" max="1279" width="15.5546875" style="55" customWidth="1"/>
    <col min="1280" max="1280" width="32" style="55" customWidth="1"/>
    <col min="1281" max="1282" width="15.44140625" style="55" customWidth="1"/>
    <col min="1283" max="1283" width="40.88671875" style="55" customWidth="1"/>
    <col min="1284" max="1284" width="68.44140625" style="55" customWidth="1"/>
    <col min="1285" max="1285" width="24.109375" style="55" customWidth="1"/>
    <col min="1286" max="1286" width="23.44140625" style="55" customWidth="1"/>
    <col min="1287" max="1288" width="12.5546875" style="55" bestFit="1" customWidth="1"/>
    <col min="1289" max="1289" width="10.109375" style="55" bestFit="1" customWidth="1"/>
    <col min="1290" max="1534" width="9.109375" style="55"/>
    <col min="1535" max="1535" width="15.5546875" style="55" customWidth="1"/>
    <col min="1536" max="1536" width="32" style="55" customWidth="1"/>
    <col min="1537" max="1538" width="15.44140625" style="55" customWidth="1"/>
    <col min="1539" max="1539" width="40.88671875" style="55" customWidth="1"/>
    <col min="1540" max="1540" width="68.44140625" style="55" customWidth="1"/>
    <col min="1541" max="1541" width="24.109375" style="55" customWidth="1"/>
    <col min="1542" max="1542" width="23.44140625" style="55" customWidth="1"/>
    <col min="1543" max="1544" width="12.5546875" style="55" bestFit="1" customWidth="1"/>
    <col min="1545" max="1545" width="10.109375" style="55" bestFit="1" customWidth="1"/>
    <col min="1546" max="1790" width="9.109375" style="55"/>
    <col min="1791" max="1791" width="15.5546875" style="55" customWidth="1"/>
    <col min="1792" max="1792" width="32" style="55" customWidth="1"/>
    <col min="1793" max="1794" width="15.44140625" style="55" customWidth="1"/>
    <col min="1795" max="1795" width="40.88671875" style="55" customWidth="1"/>
    <col min="1796" max="1796" width="68.44140625" style="55" customWidth="1"/>
    <col min="1797" max="1797" width="24.109375" style="55" customWidth="1"/>
    <col min="1798" max="1798" width="23.44140625" style="55" customWidth="1"/>
    <col min="1799" max="1800" width="12.5546875" style="55" bestFit="1" customWidth="1"/>
    <col min="1801" max="1801" width="10.109375" style="55" bestFit="1" customWidth="1"/>
    <col min="1802" max="2046" width="9.109375" style="55"/>
    <col min="2047" max="2047" width="15.5546875" style="55" customWidth="1"/>
    <col min="2048" max="2048" width="32" style="55" customWidth="1"/>
    <col min="2049" max="2050" width="15.44140625" style="55" customWidth="1"/>
    <col min="2051" max="2051" width="40.88671875" style="55" customWidth="1"/>
    <col min="2052" max="2052" width="68.44140625" style="55" customWidth="1"/>
    <col min="2053" max="2053" width="24.109375" style="55" customWidth="1"/>
    <col min="2054" max="2054" width="23.44140625" style="55" customWidth="1"/>
    <col min="2055" max="2056" width="12.5546875" style="55" bestFit="1" customWidth="1"/>
    <col min="2057" max="2057" width="10.109375" style="55" bestFit="1" customWidth="1"/>
    <col min="2058" max="2302" width="9.109375" style="55"/>
    <col min="2303" max="2303" width="15.5546875" style="55" customWidth="1"/>
    <col min="2304" max="2304" width="32" style="55" customWidth="1"/>
    <col min="2305" max="2306" width="15.44140625" style="55" customWidth="1"/>
    <col min="2307" max="2307" width="40.88671875" style="55" customWidth="1"/>
    <col min="2308" max="2308" width="68.44140625" style="55" customWidth="1"/>
    <col min="2309" max="2309" width="24.109375" style="55" customWidth="1"/>
    <col min="2310" max="2310" width="23.44140625" style="55" customWidth="1"/>
    <col min="2311" max="2312" width="12.5546875" style="55" bestFit="1" customWidth="1"/>
    <col min="2313" max="2313" width="10.109375" style="55" bestFit="1" customWidth="1"/>
    <col min="2314" max="2558" width="9.109375" style="55"/>
    <col min="2559" max="2559" width="15.5546875" style="55" customWidth="1"/>
    <col min="2560" max="2560" width="32" style="55" customWidth="1"/>
    <col min="2561" max="2562" width="15.44140625" style="55" customWidth="1"/>
    <col min="2563" max="2563" width="40.88671875" style="55" customWidth="1"/>
    <col min="2564" max="2564" width="68.44140625" style="55" customWidth="1"/>
    <col min="2565" max="2565" width="24.109375" style="55" customWidth="1"/>
    <col min="2566" max="2566" width="23.44140625" style="55" customWidth="1"/>
    <col min="2567" max="2568" width="12.5546875" style="55" bestFit="1" customWidth="1"/>
    <col min="2569" max="2569" width="10.109375" style="55" bestFit="1" customWidth="1"/>
    <col min="2570" max="2814" width="9.109375" style="55"/>
    <col min="2815" max="2815" width="15.5546875" style="55" customWidth="1"/>
    <col min="2816" max="2816" width="32" style="55" customWidth="1"/>
    <col min="2817" max="2818" width="15.44140625" style="55" customWidth="1"/>
    <col min="2819" max="2819" width="40.88671875" style="55" customWidth="1"/>
    <col min="2820" max="2820" width="68.44140625" style="55" customWidth="1"/>
    <col min="2821" max="2821" width="24.109375" style="55" customWidth="1"/>
    <col min="2822" max="2822" width="23.44140625" style="55" customWidth="1"/>
    <col min="2823" max="2824" width="12.5546875" style="55" bestFit="1" customWidth="1"/>
    <col min="2825" max="2825" width="10.109375" style="55" bestFit="1" customWidth="1"/>
    <col min="2826" max="3070" width="9.109375" style="55"/>
    <col min="3071" max="3071" width="15.5546875" style="55" customWidth="1"/>
    <col min="3072" max="3072" width="32" style="55" customWidth="1"/>
    <col min="3073" max="3074" width="15.44140625" style="55" customWidth="1"/>
    <col min="3075" max="3075" width="40.88671875" style="55" customWidth="1"/>
    <col min="3076" max="3076" width="68.44140625" style="55" customWidth="1"/>
    <col min="3077" max="3077" width="24.109375" style="55" customWidth="1"/>
    <col min="3078" max="3078" width="23.44140625" style="55" customWidth="1"/>
    <col min="3079" max="3080" width="12.5546875" style="55" bestFit="1" customWidth="1"/>
    <col min="3081" max="3081" width="10.109375" style="55" bestFit="1" customWidth="1"/>
    <col min="3082" max="3326" width="9.109375" style="55"/>
    <col min="3327" max="3327" width="15.5546875" style="55" customWidth="1"/>
    <col min="3328" max="3328" width="32" style="55" customWidth="1"/>
    <col min="3329" max="3330" width="15.44140625" style="55" customWidth="1"/>
    <col min="3331" max="3331" width="40.88671875" style="55" customWidth="1"/>
    <col min="3332" max="3332" width="68.44140625" style="55" customWidth="1"/>
    <col min="3333" max="3333" width="24.109375" style="55" customWidth="1"/>
    <col min="3334" max="3334" width="23.44140625" style="55" customWidth="1"/>
    <col min="3335" max="3336" width="12.5546875" style="55" bestFit="1" customWidth="1"/>
    <col min="3337" max="3337" width="10.109375" style="55" bestFit="1" customWidth="1"/>
    <col min="3338" max="3582" width="9.109375" style="55"/>
    <col min="3583" max="3583" width="15.5546875" style="55" customWidth="1"/>
    <col min="3584" max="3584" width="32" style="55" customWidth="1"/>
    <col min="3585" max="3586" width="15.44140625" style="55" customWidth="1"/>
    <col min="3587" max="3587" width="40.88671875" style="55" customWidth="1"/>
    <col min="3588" max="3588" width="68.44140625" style="55" customWidth="1"/>
    <col min="3589" max="3589" width="24.109375" style="55" customWidth="1"/>
    <col min="3590" max="3590" width="23.44140625" style="55" customWidth="1"/>
    <col min="3591" max="3592" width="12.5546875" style="55" bestFit="1" customWidth="1"/>
    <col min="3593" max="3593" width="10.109375" style="55" bestFit="1" customWidth="1"/>
    <col min="3594" max="3838" width="9.109375" style="55"/>
    <col min="3839" max="3839" width="15.5546875" style="55" customWidth="1"/>
    <col min="3840" max="3840" width="32" style="55" customWidth="1"/>
    <col min="3841" max="3842" width="15.44140625" style="55" customWidth="1"/>
    <col min="3843" max="3843" width="40.88671875" style="55" customWidth="1"/>
    <col min="3844" max="3844" width="68.44140625" style="55" customWidth="1"/>
    <col min="3845" max="3845" width="24.109375" style="55" customWidth="1"/>
    <col min="3846" max="3846" width="23.44140625" style="55" customWidth="1"/>
    <col min="3847" max="3848" width="12.5546875" style="55" bestFit="1" customWidth="1"/>
    <col min="3849" max="3849" width="10.109375" style="55" bestFit="1" customWidth="1"/>
    <col min="3850" max="4094" width="9.109375" style="55"/>
    <col min="4095" max="4095" width="15.5546875" style="55" customWidth="1"/>
    <col min="4096" max="4096" width="32" style="55" customWidth="1"/>
    <col min="4097" max="4098" width="15.44140625" style="55" customWidth="1"/>
    <col min="4099" max="4099" width="40.88671875" style="55" customWidth="1"/>
    <col min="4100" max="4100" width="68.44140625" style="55" customWidth="1"/>
    <col min="4101" max="4101" width="24.109375" style="55" customWidth="1"/>
    <col min="4102" max="4102" width="23.44140625" style="55" customWidth="1"/>
    <col min="4103" max="4104" width="12.5546875" style="55" bestFit="1" customWidth="1"/>
    <col min="4105" max="4105" width="10.109375" style="55" bestFit="1" customWidth="1"/>
    <col min="4106" max="4350" width="9.109375" style="55"/>
    <col min="4351" max="4351" width="15.5546875" style="55" customWidth="1"/>
    <col min="4352" max="4352" width="32" style="55" customWidth="1"/>
    <col min="4353" max="4354" width="15.44140625" style="55" customWidth="1"/>
    <col min="4355" max="4355" width="40.88671875" style="55" customWidth="1"/>
    <col min="4356" max="4356" width="68.44140625" style="55" customWidth="1"/>
    <col min="4357" max="4357" width="24.109375" style="55" customWidth="1"/>
    <col min="4358" max="4358" width="23.44140625" style="55" customWidth="1"/>
    <col min="4359" max="4360" width="12.5546875" style="55" bestFit="1" customWidth="1"/>
    <col min="4361" max="4361" width="10.109375" style="55" bestFit="1" customWidth="1"/>
    <col min="4362" max="4606" width="9.109375" style="55"/>
    <col min="4607" max="4607" width="15.5546875" style="55" customWidth="1"/>
    <col min="4608" max="4608" width="32" style="55" customWidth="1"/>
    <col min="4609" max="4610" width="15.44140625" style="55" customWidth="1"/>
    <col min="4611" max="4611" width="40.88671875" style="55" customWidth="1"/>
    <col min="4612" max="4612" width="68.44140625" style="55" customWidth="1"/>
    <col min="4613" max="4613" width="24.109375" style="55" customWidth="1"/>
    <col min="4614" max="4614" width="23.44140625" style="55" customWidth="1"/>
    <col min="4615" max="4616" width="12.5546875" style="55" bestFit="1" customWidth="1"/>
    <col min="4617" max="4617" width="10.109375" style="55" bestFit="1" customWidth="1"/>
    <col min="4618" max="4862" width="9.109375" style="55"/>
    <col min="4863" max="4863" width="15.5546875" style="55" customWidth="1"/>
    <col min="4864" max="4864" width="32" style="55" customWidth="1"/>
    <col min="4865" max="4866" width="15.44140625" style="55" customWidth="1"/>
    <col min="4867" max="4867" width="40.88671875" style="55" customWidth="1"/>
    <col min="4868" max="4868" width="68.44140625" style="55" customWidth="1"/>
    <col min="4869" max="4869" width="24.109375" style="55" customWidth="1"/>
    <col min="4870" max="4870" width="23.44140625" style="55" customWidth="1"/>
    <col min="4871" max="4872" width="12.5546875" style="55" bestFit="1" customWidth="1"/>
    <col min="4873" max="4873" width="10.109375" style="55" bestFit="1" customWidth="1"/>
    <col min="4874" max="5118" width="9.109375" style="55"/>
    <col min="5119" max="5119" width="15.5546875" style="55" customWidth="1"/>
    <col min="5120" max="5120" width="32" style="55" customWidth="1"/>
    <col min="5121" max="5122" width="15.44140625" style="55" customWidth="1"/>
    <col min="5123" max="5123" width="40.88671875" style="55" customWidth="1"/>
    <col min="5124" max="5124" width="68.44140625" style="55" customWidth="1"/>
    <col min="5125" max="5125" width="24.109375" style="55" customWidth="1"/>
    <col min="5126" max="5126" width="23.44140625" style="55" customWidth="1"/>
    <col min="5127" max="5128" width="12.5546875" style="55" bestFit="1" customWidth="1"/>
    <col min="5129" max="5129" width="10.109375" style="55" bestFit="1" customWidth="1"/>
    <col min="5130" max="5374" width="9.109375" style="55"/>
    <col min="5375" max="5375" width="15.5546875" style="55" customWidth="1"/>
    <col min="5376" max="5376" width="32" style="55" customWidth="1"/>
    <col min="5377" max="5378" width="15.44140625" style="55" customWidth="1"/>
    <col min="5379" max="5379" width="40.88671875" style="55" customWidth="1"/>
    <col min="5380" max="5380" width="68.44140625" style="55" customWidth="1"/>
    <col min="5381" max="5381" width="24.109375" style="55" customWidth="1"/>
    <col min="5382" max="5382" width="23.44140625" style="55" customWidth="1"/>
    <col min="5383" max="5384" width="12.5546875" style="55" bestFit="1" customWidth="1"/>
    <col min="5385" max="5385" width="10.109375" style="55" bestFit="1" customWidth="1"/>
    <col min="5386" max="5630" width="9.109375" style="55"/>
    <col min="5631" max="5631" width="15.5546875" style="55" customWidth="1"/>
    <col min="5632" max="5632" width="32" style="55" customWidth="1"/>
    <col min="5633" max="5634" width="15.44140625" style="55" customWidth="1"/>
    <col min="5635" max="5635" width="40.88671875" style="55" customWidth="1"/>
    <col min="5636" max="5636" width="68.44140625" style="55" customWidth="1"/>
    <col min="5637" max="5637" width="24.109375" style="55" customWidth="1"/>
    <col min="5638" max="5638" width="23.44140625" style="55" customWidth="1"/>
    <col min="5639" max="5640" width="12.5546875" style="55" bestFit="1" customWidth="1"/>
    <col min="5641" max="5641" width="10.109375" style="55" bestFit="1" customWidth="1"/>
    <col min="5642" max="5886" width="9.109375" style="55"/>
    <col min="5887" max="5887" width="15.5546875" style="55" customWidth="1"/>
    <col min="5888" max="5888" width="32" style="55" customWidth="1"/>
    <col min="5889" max="5890" width="15.44140625" style="55" customWidth="1"/>
    <col min="5891" max="5891" width="40.88671875" style="55" customWidth="1"/>
    <col min="5892" max="5892" width="68.44140625" style="55" customWidth="1"/>
    <col min="5893" max="5893" width="24.109375" style="55" customWidth="1"/>
    <col min="5894" max="5894" width="23.44140625" style="55" customWidth="1"/>
    <col min="5895" max="5896" width="12.5546875" style="55" bestFit="1" customWidth="1"/>
    <col min="5897" max="5897" width="10.109375" style="55" bestFit="1" customWidth="1"/>
    <col min="5898" max="6142" width="9.109375" style="55"/>
    <col min="6143" max="6143" width="15.5546875" style="55" customWidth="1"/>
    <col min="6144" max="6144" width="32" style="55" customWidth="1"/>
    <col min="6145" max="6146" width="15.44140625" style="55" customWidth="1"/>
    <col min="6147" max="6147" width="40.88671875" style="55" customWidth="1"/>
    <col min="6148" max="6148" width="68.44140625" style="55" customWidth="1"/>
    <col min="6149" max="6149" width="24.109375" style="55" customWidth="1"/>
    <col min="6150" max="6150" width="23.44140625" style="55" customWidth="1"/>
    <col min="6151" max="6152" width="12.5546875" style="55" bestFit="1" customWidth="1"/>
    <col min="6153" max="6153" width="10.109375" style="55" bestFit="1" customWidth="1"/>
    <col min="6154" max="6398" width="9.109375" style="55"/>
    <col min="6399" max="6399" width="15.5546875" style="55" customWidth="1"/>
    <col min="6400" max="6400" width="32" style="55" customWidth="1"/>
    <col min="6401" max="6402" width="15.44140625" style="55" customWidth="1"/>
    <col min="6403" max="6403" width="40.88671875" style="55" customWidth="1"/>
    <col min="6404" max="6404" width="68.44140625" style="55" customWidth="1"/>
    <col min="6405" max="6405" width="24.109375" style="55" customWidth="1"/>
    <col min="6406" max="6406" width="23.44140625" style="55" customWidth="1"/>
    <col min="6407" max="6408" width="12.5546875" style="55" bestFit="1" customWidth="1"/>
    <col min="6409" max="6409" width="10.109375" style="55" bestFit="1" customWidth="1"/>
    <col min="6410" max="6654" width="9.109375" style="55"/>
    <col min="6655" max="6655" width="15.5546875" style="55" customWidth="1"/>
    <col min="6656" max="6656" width="32" style="55" customWidth="1"/>
    <col min="6657" max="6658" width="15.44140625" style="55" customWidth="1"/>
    <col min="6659" max="6659" width="40.88671875" style="55" customWidth="1"/>
    <col min="6660" max="6660" width="68.44140625" style="55" customWidth="1"/>
    <col min="6661" max="6661" width="24.109375" style="55" customWidth="1"/>
    <col min="6662" max="6662" width="23.44140625" style="55" customWidth="1"/>
    <col min="6663" max="6664" width="12.5546875" style="55" bestFit="1" customWidth="1"/>
    <col min="6665" max="6665" width="10.109375" style="55" bestFit="1" customWidth="1"/>
    <col min="6666" max="6910" width="9.109375" style="55"/>
    <col min="6911" max="6911" width="15.5546875" style="55" customWidth="1"/>
    <col min="6912" max="6912" width="32" style="55" customWidth="1"/>
    <col min="6913" max="6914" width="15.44140625" style="55" customWidth="1"/>
    <col min="6915" max="6915" width="40.88671875" style="55" customWidth="1"/>
    <col min="6916" max="6916" width="68.44140625" style="55" customWidth="1"/>
    <col min="6917" max="6917" width="24.109375" style="55" customWidth="1"/>
    <col min="6918" max="6918" width="23.44140625" style="55" customWidth="1"/>
    <col min="6919" max="6920" width="12.5546875" style="55" bestFit="1" customWidth="1"/>
    <col min="6921" max="6921" width="10.109375" style="55" bestFit="1" customWidth="1"/>
    <col min="6922" max="7166" width="9.109375" style="55"/>
    <col min="7167" max="7167" width="15.5546875" style="55" customWidth="1"/>
    <col min="7168" max="7168" width="32" style="55" customWidth="1"/>
    <col min="7169" max="7170" width="15.44140625" style="55" customWidth="1"/>
    <col min="7171" max="7171" width="40.88671875" style="55" customWidth="1"/>
    <col min="7172" max="7172" width="68.44140625" style="55" customWidth="1"/>
    <col min="7173" max="7173" width="24.109375" style="55" customWidth="1"/>
    <col min="7174" max="7174" width="23.44140625" style="55" customWidth="1"/>
    <col min="7175" max="7176" width="12.5546875" style="55" bestFit="1" customWidth="1"/>
    <col min="7177" max="7177" width="10.109375" style="55" bestFit="1" customWidth="1"/>
    <col min="7178" max="7422" width="9.109375" style="55"/>
    <col min="7423" max="7423" width="15.5546875" style="55" customWidth="1"/>
    <col min="7424" max="7424" width="32" style="55" customWidth="1"/>
    <col min="7425" max="7426" width="15.44140625" style="55" customWidth="1"/>
    <col min="7427" max="7427" width="40.88671875" style="55" customWidth="1"/>
    <col min="7428" max="7428" width="68.44140625" style="55" customWidth="1"/>
    <col min="7429" max="7429" width="24.109375" style="55" customWidth="1"/>
    <col min="7430" max="7430" width="23.44140625" style="55" customWidth="1"/>
    <col min="7431" max="7432" width="12.5546875" style="55" bestFit="1" customWidth="1"/>
    <col min="7433" max="7433" width="10.109375" style="55" bestFit="1" customWidth="1"/>
    <col min="7434" max="7678" width="9.109375" style="55"/>
    <col min="7679" max="7679" width="15.5546875" style="55" customWidth="1"/>
    <col min="7680" max="7680" width="32" style="55" customWidth="1"/>
    <col min="7681" max="7682" width="15.44140625" style="55" customWidth="1"/>
    <col min="7683" max="7683" width="40.88671875" style="55" customWidth="1"/>
    <col min="7684" max="7684" width="68.44140625" style="55" customWidth="1"/>
    <col min="7685" max="7685" width="24.109375" style="55" customWidth="1"/>
    <col min="7686" max="7686" width="23.44140625" style="55" customWidth="1"/>
    <col min="7687" max="7688" width="12.5546875" style="55" bestFit="1" customWidth="1"/>
    <col min="7689" max="7689" width="10.109375" style="55" bestFit="1" customWidth="1"/>
    <col min="7690" max="7934" width="9.109375" style="55"/>
    <col min="7935" max="7935" width="15.5546875" style="55" customWidth="1"/>
    <col min="7936" max="7936" width="32" style="55" customWidth="1"/>
    <col min="7937" max="7938" width="15.44140625" style="55" customWidth="1"/>
    <col min="7939" max="7939" width="40.88671875" style="55" customWidth="1"/>
    <col min="7940" max="7940" width="68.44140625" style="55" customWidth="1"/>
    <col min="7941" max="7941" width="24.109375" style="55" customWidth="1"/>
    <col min="7942" max="7942" width="23.44140625" style="55" customWidth="1"/>
    <col min="7943" max="7944" width="12.5546875" style="55" bestFit="1" customWidth="1"/>
    <col min="7945" max="7945" width="10.109375" style="55" bestFit="1" customWidth="1"/>
    <col min="7946" max="8190" width="9.109375" style="55"/>
    <col min="8191" max="8191" width="15.5546875" style="55" customWidth="1"/>
    <col min="8192" max="8192" width="32" style="55" customWidth="1"/>
    <col min="8193" max="8194" width="15.44140625" style="55" customWidth="1"/>
    <col min="8195" max="8195" width="40.88671875" style="55" customWidth="1"/>
    <col min="8196" max="8196" width="68.44140625" style="55" customWidth="1"/>
    <col min="8197" max="8197" width="24.109375" style="55" customWidth="1"/>
    <col min="8198" max="8198" width="23.44140625" style="55" customWidth="1"/>
    <col min="8199" max="8200" width="12.5546875" style="55" bestFit="1" customWidth="1"/>
    <col min="8201" max="8201" width="10.109375" style="55" bestFit="1" customWidth="1"/>
    <col min="8202" max="8446" width="9.109375" style="55"/>
    <col min="8447" max="8447" width="15.5546875" style="55" customWidth="1"/>
    <col min="8448" max="8448" width="32" style="55" customWidth="1"/>
    <col min="8449" max="8450" width="15.44140625" style="55" customWidth="1"/>
    <col min="8451" max="8451" width="40.88671875" style="55" customWidth="1"/>
    <col min="8452" max="8452" width="68.44140625" style="55" customWidth="1"/>
    <col min="8453" max="8453" width="24.109375" style="55" customWidth="1"/>
    <col min="8454" max="8454" width="23.44140625" style="55" customWidth="1"/>
    <col min="8455" max="8456" width="12.5546875" style="55" bestFit="1" customWidth="1"/>
    <col min="8457" max="8457" width="10.109375" style="55" bestFit="1" customWidth="1"/>
    <col min="8458" max="8702" width="9.109375" style="55"/>
    <col min="8703" max="8703" width="15.5546875" style="55" customWidth="1"/>
    <col min="8704" max="8704" width="32" style="55" customWidth="1"/>
    <col min="8705" max="8706" width="15.44140625" style="55" customWidth="1"/>
    <col min="8707" max="8707" width="40.88671875" style="55" customWidth="1"/>
    <col min="8708" max="8708" width="68.44140625" style="55" customWidth="1"/>
    <col min="8709" max="8709" width="24.109375" style="55" customWidth="1"/>
    <col min="8710" max="8710" width="23.44140625" style="55" customWidth="1"/>
    <col min="8711" max="8712" width="12.5546875" style="55" bestFit="1" customWidth="1"/>
    <col min="8713" max="8713" width="10.109375" style="55" bestFit="1" customWidth="1"/>
    <col min="8714" max="8958" width="9.109375" style="55"/>
    <col min="8959" max="8959" width="15.5546875" style="55" customWidth="1"/>
    <col min="8960" max="8960" width="32" style="55" customWidth="1"/>
    <col min="8961" max="8962" width="15.44140625" style="55" customWidth="1"/>
    <col min="8963" max="8963" width="40.88671875" style="55" customWidth="1"/>
    <col min="8964" max="8964" width="68.44140625" style="55" customWidth="1"/>
    <col min="8965" max="8965" width="24.109375" style="55" customWidth="1"/>
    <col min="8966" max="8966" width="23.44140625" style="55" customWidth="1"/>
    <col min="8967" max="8968" width="12.5546875" style="55" bestFit="1" customWidth="1"/>
    <col min="8969" max="8969" width="10.109375" style="55" bestFit="1" customWidth="1"/>
    <col min="8970" max="9214" width="9.109375" style="55"/>
    <col min="9215" max="9215" width="15.5546875" style="55" customWidth="1"/>
    <col min="9216" max="9216" width="32" style="55" customWidth="1"/>
    <col min="9217" max="9218" width="15.44140625" style="55" customWidth="1"/>
    <col min="9219" max="9219" width="40.88671875" style="55" customWidth="1"/>
    <col min="9220" max="9220" width="68.44140625" style="55" customWidth="1"/>
    <col min="9221" max="9221" width="24.109375" style="55" customWidth="1"/>
    <col min="9222" max="9222" width="23.44140625" style="55" customWidth="1"/>
    <col min="9223" max="9224" width="12.5546875" style="55" bestFit="1" customWidth="1"/>
    <col min="9225" max="9225" width="10.109375" style="55" bestFit="1" customWidth="1"/>
    <col min="9226" max="9470" width="9.109375" style="55"/>
    <col min="9471" max="9471" width="15.5546875" style="55" customWidth="1"/>
    <col min="9472" max="9472" width="32" style="55" customWidth="1"/>
    <col min="9473" max="9474" width="15.44140625" style="55" customWidth="1"/>
    <col min="9475" max="9475" width="40.88671875" style="55" customWidth="1"/>
    <col min="9476" max="9476" width="68.44140625" style="55" customWidth="1"/>
    <col min="9477" max="9477" width="24.109375" style="55" customWidth="1"/>
    <col min="9478" max="9478" width="23.44140625" style="55" customWidth="1"/>
    <col min="9479" max="9480" width="12.5546875" style="55" bestFit="1" customWidth="1"/>
    <col min="9481" max="9481" width="10.109375" style="55" bestFit="1" customWidth="1"/>
    <col min="9482" max="9726" width="9.109375" style="55"/>
    <col min="9727" max="9727" width="15.5546875" style="55" customWidth="1"/>
    <col min="9728" max="9728" width="32" style="55" customWidth="1"/>
    <col min="9729" max="9730" width="15.44140625" style="55" customWidth="1"/>
    <col min="9731" max="9731" width="40.88671875" style="55" customWidth="1"/>
    <col min="9732" max="9732" width="68.44140625" style="55" customWidth="1"/>
    <col min="9733" max="9733" width="24.109375" style="55" customWidth="1"/>
    <col min="9734" max="9734" width="23.44140625" style="55" customWidth="1"/>
    <col min="9735" max="9736" width="12.5546875" style="55" bestFit="1" customWidth="1"/>
    <col min="9737" max="9737" width="10.109375" style="55" bestFit="1" customWidth="1"/>
    <col min="9738" max="9982" width="9.109375" style="55"/>
    <col min="9983" max="9983" width="15.5546875" style="55" customWidth="1"/>
    <col min="9984" max="9984" width="32" style="55" customWidth="1"/>
    <col min="9985" max="9986" width="15.44140625" style="55" customWidth="1"/>
    <col min="9987" max="9987" width="40.88671875" style="55" customWidth="1"/>
    <col min="9988" max="9988" width="68.44140625" style="55" customWidth="1"/>
    <col min="9989" max="9989" width="24.109375" style="55" customWidth="1"/>
    <col min="9990" max="9990" width="23.44140625" style="55" customWidth="1"/>
    <col min="9991" max="9992" width="12.5546875" style="55" bestFit="1" customWidth="1"/>
    <col min="9993" max="9993" width="10.109375" style="55" bestFit="1" customWidth="1"/>
    <col min="9994" max="10238" width="9.109375" style="55"/>
    <col min="10239" max="10239" width="15.5546875" style="55" customWidth="1"/>
    <col min="10240" max="10240" width="32" style="55" customWidth="1"/>
    <col min="10241" max="10242" width="15.44140625" style="55" customWidth="1"/>
    <col min="10243" max="10243" width="40.88671875" style="55" customWidth="1"/>
    <col min="10244" max="10244" width="68.44140625" style="55" customWidth="1"/>
    <col min="10245" max="10245" width="24.109375" style="55" customWidth="1"/>
    <col min="10246" max="10246" width="23.44140625" style="55" customWidth="1"/>
    <col min="10247" max="10248" width="12.5546875" style="55" bestFit="1" customWidth="1"/>
    <col min="10249" max="10249" width="10.109375" style="55" bestFit="1" customWidth="1"/>
    <col min="10250" max="10494" width="9.109375" style="55"/>
    <col min="10495" max="10495" width="15.5546875" style="55" customWidth="1"/>
    <col min="10496" max="10496" width="32" style="55" customWidth="1"/>
    <col min="10497" max="10498" width="15.44140625" style="55" customWidth="1"/>
    <col min="10499" max="10499" width="40.88671875" style="55" customWidth="1"/>
    <col min="10500" max="10500" width="68.44140625" style="55" customWidth="1"/>
    <col min="10501" max="10501" width="24.109375" style="55" customWidth="1"/>
    <col min="10502" max="10502" width="23.44140625" style="55" customWidth="1"/>
    <col min="10503" max="10504" width="12.5546875" style="55" bestFit="1" customWidth="1"/>
    <col min="10505" max="10505" width="10.109375" style="55" bestFit="1" customWidth="1"/>
    <col min="10506" max="10750" width="9.109375" style="55"/>
    <col min="10751" max="10751" width="15.5546875" style="55" customWidth="1"/>
    <col min="10752" max="10752" width="32" style="55" customWidth="1"/>
    <col min="10753" max="10754" width="15.44140625" style="55" customWidth="1"/>
    <col min="10755" max="10755" width="40.88671875" style="55" customWidth="1"/>
    <col min="10756" max="10756" width="68.44140625" style="55" customWidth="1"/>
    <col min="10757" max="10757" width="24.109375" style="55" customWidth="1"/>
    <col min="10758" max="10758" width="23.44140625" style="55" customWidth="1"/>
    <col min="10759" max="10760" width="12.5546875" style="55" bestFit="1" customWidth="1"/>
    <col min="10761" max="10761" width="10.109375" style="55" bestFit="1" customWidth="1"/>
    <col min="10762" max="11006" width="9.109375" style="55"/>
    <col min="11007" max="11007" width="15.5546875" style="55" customWidth="1"/>
    <col min="11008" max="11008" width="32" style="55" customWidth="1"/>
    <col min="11009" max="11010" width="15.44140625" style="55" customWidth="1"/>
    <col min="11011" max="11011" width="40.88671875" style="55" customWidth="1"/>
    <col min="11012" max="11012" width="68.44140625" style="55" customWidth="1"/>
    <col min="11013" max="11013" width="24.109375" style="55" customWidth="1"/>
    <col min="11014" max="11014" width="23.44140625" style="55" customWidth="1"/>
    <col min="11015" max="11016" width="12.5546875" style="55" bestFit="1" customWidth="1"/>
    <col min="11017" max="11017" width="10.109375" style="55" bestFit="1" customWidth="1"/>
    <col min="11018" max="11262" width="9.109375" style="55"/>
    <col min="11263" max="11263" width="15.5546875" style="55" customWidth="1"/>
    <col min="11264" max="11264" width="32" style="55" customWidth="1"/>
    <col min="11265" max="11266" width="15.44140625" style="55" customWidth="1"/>
    <col min="11267" max="11267" width="40.88671875" style="55" customWidth="1"/>
    <col min="11268" max="11268" width="68.44140625" style="55" customWidth="1"/>
    <col min="11269" max="11269" width="24.109375" style="55" customWidth="1"/>
    <col min="11270" max="11270" width="23.44140625" style="55" customWidth="1"/>
    <col min="11271" max="11272" width="12.5546875" style="55" bestFit="1" customWidth="1"/>
    <col min="11273" max="11273" width="10.109375" style="55" bestFit="1" customWidth="1"/>
    <col min="11274" max="11518" width="9.109375" style="55"/>
    <col min="11519" max="11519" width="15.5546875" style="55" customWidth="1"/>
    <col min="11520" max="11520" width="32" style="55" customWidth="1"/>
    <col min="11521" max="11522" width="15.44140625" style="55" customWidth="1"/>
    <col min="11523" max="11523" width="40.88671875" style="55" customWidth="1"/>
    <col min="11524" max="11524" width="68.44140625" style="55" customWidth="1"/>
    <col min="11525" max="11525" width="24.109375" style="55" customWidth="1"/>
    <col min="11526" max="11526" width="23.44140625" style="55" customWidth="1"/>
    <col min="11527" max="11528" width="12.5546875" style="55" bestFit="1" customWidth="1"/>
    <col min="11529" max="11529" width="10.109375" style="55" bestFit="1" customWidth="1"/>
    <col min="11530" max="11774" width="9.109375" style="55"/>
    <col min="11775" max="11775" width="15.5546875" style="55" customWidth="1"/>
    <col min="11776" max="11776" width="32" style="55" customWidth="1"/>
    <col min="11777" max="11778" width="15.44140625" style="55" customWidth="1"/>
    <col min="11779" max="11779" width="40.88671875" style="55" customWidth="1"/>
    <col min="11780" max="11780" width="68.44140625" style="55" customWidth="1"/>
    <col min="11781" max="11781" width="24.109375" style="55" customWidth="1"/>
    <col min="11782" max="11782" width="23.44140625" style="55" customWidth="1"/>
    <col min="11783" max="11784" width="12.5546875" style="55" bestFit="1" customWidth="1"/>
    <col min="11785" max="11785" width="10.109375" style="55" bestFit="1" customWidth="1"/>
    <col min="11786" max="12030" width="9.109375" style="55"/>
    <col min="12031" max="12031" width="15.5546875" style="55" customWidth="1"/>
    <col min="12032" max="12032" width="32" style="55" customWidth="1"/>
    <col min="12033" max="12034" width="15.44140625" style="55" customWidth="1"/>
    <col min="12035" max="12035" width="40.88671875" style="55" customWidth="1"/>
    <col min="12036" max="12036" width="68.44140625" style="55" customWidth="1"/>
    <col min="12037" max="12037" width="24.109375" style="55" customWidth="1"/>
    <col min="12038" max="12038" width="23.44140625" style="55" customWidth="1"/>
    <col min="12039" max="12040" width="12.5546875" style="55" bestFit="1" customWidth="1"/>
    <col min="12041" max="12041" width="10.109375" style="55" bestFit="1" customWidth="1"/>
    <col min="12042" max="12286" width="9.109375" style="55"/>
    <col min="12287" max="12287" width="15.5546875" style="55" customWidth="1"/>
    <col min="12288" max="12288" width="32" style="55" customWidth="1"/>
    <col min="12289" max="12290" width="15.44140625" style="55" customWidth="1"/>
    <col min="12291" max="12291" width="40.88671875" style="55" customWidth="1"/>
    <col min="12292" max="12292" width="68.44140625" style="55" customWidth="1"/>
    <col min="12293" max="12293" width="24.109375" style="55" customWidth="1"/>
    <col min="12294" max="12294" width="23.44140625" style="55" customWidth="1"/>
    <col min="12295" max="12296" width="12.5546875" style="55" bestFit="1" customWidth="1"/>
    <col min="12297" max="12297" width="10.109375" style="55" bestFit="1" customWidth="1"/>
    <col min="12298" max="12542" width="9.109375" style="55"/>
    <col min="12543" max="12543" width="15.5546875" style="55" customWidth="1"/>
    <col min="12544" max="12544" width="32" style="55" customWidth="1"/>
    <col min="12545" max="12546" width="15.44140625" style="55" customWidth="1"/>
    <col min="12547" max="12547" width="40.88671875" style="55" customWidth="1"/>
    <col min="12548" max="12548" width="68.44140625" style="55" customWidth="1"/>
    <col min="12549" max="12549" width="24.109375" style="55" customWidth="1"/>
    <col min="12550" max="12550" width="23.44140625" style="55" customWidth="1"/>
    <col min="12551" max="12552" width="12.5546875" style="55" bestFit="1" customWidth="1"/>
    <col min="12553" max="12553" width="10.109375" style="55" bestFit="1" customWidth="1"/>
    <col min="12554" max="12798" width="9.109375" style="55"/>
    <col min="12799" max="12799" width="15.5546875" style="55" customWidth="1"/>
    <col min="12800" max="12800" width="32" style="55" customWidth="1"/>
    <col min="12801" max="12802" width="15.44140625" style="55" customWidth="1"/>
    <col min="12803" max="12803" width="40.88671875" style="55" customWidth="1"/>
    <col min="12804" max="12804" width="68.44140625" style="55" customWidth="1"/>
    <col min="12805" max="12805" width="24.109375" style="55" customWidth="1"/>
    <col min="12806" max="12806" width="23.44140625" style="55" customWidth="1"/>
    <col min="12807" max="12808" width="12.5546875" style="55" bestFit="1" customWidth="1"/>
    <col min="12809" max="12809" width="10.109375" style="55" bestFit="1" customWidth="1"/>
    <col min="12810" max="13054" width="9.109375" style="55"/>
    <col min="13055" max="13055" width="15.5546875" style="55" customWidth="1"/>
    <col min="13056" max="13056" width="32" style="55" customWidth="1"/>
    <col min="13057" max="13058" width="15.44140625" style="55" customWidth="1"/>
    <col min="13059" max="13059" width="40.88671875" style="55" customWidth="1"/>
    <col min="13060" max="13060" width="68.44140625" style="55" customWidth="1"/>
    <col min="13061" max="13061" width="24.109375" style="55" customWidth="1"/>
    <col min="13062" max="13062" width="23.44140625" style="55" customWidth="1"/>
    <col min="13063" max="13064" width="12.5546875" style="55" bestFit="1" customWidth="1"/>
    <col min="13065" max="13065" width="10.109375" style="55" bestFit="1" customWidth="1"/>
    <col min="13066" max="13310" width="9.109375" style="55"/>
    <col min="13311" max="13311" width="15.5546875" style="55" customWidth="1"/>
    <col min="13312" max="13312" width="32" style="55" customWidth="1"/>
    <col min="13313" max="13314" width="15.44140625" style="55" customWidth="1"/>
    <col min="13315" max="13315" width="40.88671875" style="55" customWidth="1"/>
    <col min="13316" max="13316" width="68.44140625" style="55" customWidth="1"/>
    <col min="13317" max="13317" width="24.109375" style="55" customWidth="1"/>
    <col min="13318" max="13318" width="23.44140625" style="55" customWidth="1"/>
    <col min="13319" max="13320" width="12.5546875" style="55" bestFit="1" customWidth="1"/>
    <col min="13321" max="13321" width="10.109375" style="55" bestFit="1" customWidth="1"/>
    <col min="13322" max="13566" width="9.109375" style="55"/>
    <col min="13567" max="13567" width="15.5546875" style="55" customWidth="1"/>
    <col min="13568" max="13568" width="32" style="55" customWidth="1"/>
    <col min="13569" max="13570" width="15.44140625" style="55" customWidth="1"/>
    <col min="13571" max="13571" width="40.88671875" style="55" customWidth="1"/>
    <col min="13572" max="13572" width="68.44140625" style="55" customWidth="1"/>
    <col min="13573" max="13573" width="24.109375" style="55" customWidth="1"/>
    <col min="13574" max="13574" width="23.44140625" style="55" customWidth="1"/>
    <col min="13575" max="13576" width="12.5546875" style="55" bestFit="1" customWidth="1"/>
    <col min="13577" max="13577" width="10.109375" style="55" bestFit="1" customWidth="1"/>
    <col min="13578" max="13822" width="9.109375" style="55"/>
    <col min="13823" max="13823" width="15.5546875" style="55" customWidth="1"/>
    <col min="13824" max="13824" width="32" style="55" customWidth="1"/>
    <col min="13825" max="13826" width="15.44140625" style="55" customWidth="1"/>
    <col min="13827" max="13827" width="40.88671875" style="55" customWidth="1"/>
    <col min="13828" max="13828" width="68.44140625" style="55" customWidth="1"/>
    <col min="13829" max="13829" width="24.109375" style="55" customWidth="1"/>
    <col min="13830" max="13830" width="23.44140625" style="55" customWidth="1"/>
    <col min="13831" max="13832" width="12.5546875" style="55" bestFit="1" customWidth="1"/>
    <col min="13833" max="13833" width="10.109375" style="55" bestFit="1" customWidth="1"/>
    <col min="13834" max="14078" width="9.109375" style="55"/>
    <col min="14079" max="14079" width="15.5546875" style="55" customWidth="1"/>
    <col min="14080" max="14080" width="32" style="55" customWidth="1"/>
    <col min="14081" max="14082" width="15.44140625" style="55" customWidth="1"/>
    <col min="14083" max="14083" width="40.88671875" style="55" customWidth="1"/>
    <col min="14084" max="14084" width="68.44140625" style="55" customWidth="1"/>
    <col min="14085" max="14085" width="24.109375" style="55" customWidth="1"/>
    <col min="14086" max="14086" width="23.44140625" style="55" customWidth="1"/>
    <col min="14087" max="14088" width="12.5546875" style="55" bestFit="1" customWidth="1"/>
    <col min="14089" max="14089" width="10.109375" style="55" bestFit="1" customWidth="1"/>
    <col min="14090" max="14334" width="9.109375" style="55"/>
    <col min="14335" max="14335" width="15.5546875" style="55" customWidth="1"/>
    <col min="14336" max="14336" width="32" style="55" customWidth="1"/>
    <col min="14337" max="14338" width="15.44140625" style="55" customWidth="1"/>
    <col min="14339" max="14339" width="40.88671875" style="55" customWidth="1"/>
    <col min="14340" max="14340" width="68.44140625" style="55" customWidth="1"/>
    <col min="14341" max="14341" width="24.109375" style="55" customWidth="1"/>
    <col min="14342" max="14342" width="23.44140625" style="55" customWidth="1"/>
    <col min="14343" max="14344" width="12.5546875" style="55" bestFit="1" customWidth="1"/>
    <col min="14345" max="14345" width="10.109375" style="55" bestFit="1" customWidth="1"/>
    <col min="14346" max="14590" width="9.109375" style="55"/>
    <col min="14591" max="14591" width="15.5546875" style="55" customWidth="1"/>
    <col min="14592" max="14592" width="32" style="55" customWidth="1"/>
    <col min="14593" max="14594" width="15.44140625" style="55" customWidth="1"/>
    <col min="14595" max="14595" width="40.88671875" style="55" customWidth="1"/>
    <col min="14596" max="14596" width="68.44140625" style="55" customWidth="1"/>
    <col min="14597" max="14597" width="24.109375" style="55" customWidth="1"/>
    <col min="14598" max="14598" width="23.44140625" style="55" customWidth="1"/>
    <col min="14599" max="14600" width="12.5546875" style="55" bestFit="1" customWidth="1"/>
    <col min="14601" max="14601" width="10.109375" style="55" bestFit="1" customWidth="1"/>
    <col min="14602" max="14846" width="9.109375" style="55"/>
    <col min="14847" max="14847" width="15.5546875" style="55" customWidth="1"/>
    <col min="14848" max="14848" width="32" style="55" customWidth="1"/>
    <col min="14849" max="14850" width="15.44140625" style="55" customWidth="1"/>
    <col min="14851" max="14851" width="40.88671875" style="55" customWidth="1"/>
    <col min="14852" max="14852" width="68.44140625" style="55" customWidth="1"/>
    <col min="14853" max="14853" width="24.109375" style="55" customWidth="1"/>
    <col min="14854" max="14854" width="23.44140625" style="55" customWidth="1"/>
    <col min="14855" max="14856" width="12.5546875" style="55" bestFit="1" customWidth="1"/>
    <col min="14857" max="14857" width="10.109375" style="55" bestFit="1" customWidth="1"/>
    <col min="14858" max="15102" width="9.109375" style="55"/>
    <col min="15103" max="15103" width="15.5546875" style="55" customWidth="1"/>
    <col min="15104" max="15104" width="32" style="55" customWidth="1"/>
    <col min="15105" max="15106" width="15.44140625" style="55" customWidth="1"/>
    <col min="15107" max="15107" width="40.88671875" style="55" customWidth="1"/>
    <col min="15108" max="15108" width="68.44140625" style="55" customWidth="1"/>
    <col min="15109" max="15109" width="24.109375" style="55" customWidth="1"/>
    <col min="15110" max="15110" width="23.44140625" style="55" customWidth="1"/>
    <col min="15111" max="15112" width="12.5546875" style="55" bestFit="1" customWidth="1"/>
    <col min="15113" max="15113" width="10.109375" style="55" bestFit="1" customWidth="1"/>
    <col min="15114" max="15358" width="9.109375" style="55"/>
    <col min="15359" max="15359" width="15.5546875" style="55" customWidth="1"/>
    <col min="15360" max="15360" width="32" style="55" customWidth="1"/>
    <col min="15361" max="15362" width="15.44140625" style="55" customWidth="1"/>
    <col min="15363" max="15363" width="40.88671875" style="55" customWidth="1"/>
    <col min="15364" max="15364" width="68.44140625" style="55" customWidth="1"/>
    <col min="15365" max="15365" width="24.109375" style="55" customWidth="1"/>
    <col min="15366" max="15366" width="23.44140625" style="55" customWidth="1"/>
    <col min="15367" max="15368" width="12.5546875" style="55" bestFit="1" customWidth="1"/>
    <col min="15369" max="15369" width="10.109375" style="55" bestFit="1" customWidth="1"/>
    <col min="15370" max="15614" width="9.109375" style="55"/>
    <col min="15615" max="15615" width="15.5546875" style="55" customWidth="1"/>
    <col min="15616" max="15616" width="32" style="55" customWidth="1"/>
    <col min="15617" max="15618" width="15.44140625" style="55" customWidth="1"/>
    <col min="15619" max="15619" width="40.88671875" style="55" customWidth="1"/>
    <col min="15620" max="15620" width="68.44140625" style="55" customWidth="1"/>
    <col min="15621" max="15621" width="24.109375" style="55" customWidth="1"/>
    <col min="15622" max="15622" width="23.44140625" style="55" customWidth="1"/>
    <col min="15623" max="15624" width="12.5546875" style="55" bestFit="1" customWidth="1"/>
    <col min="15625" max="15625" width="10.109375" style="55" bestFit="1" customWidth="1"/>
    <col min="15626" max="15870" width="9.109375" style="55"/>
    <col min="15871" max="15871" width="15.5546875" style="55" customWidth="1"/>
    <col min="15872" max="15872" width="32" style="55" customWidth="1"/>
    <col min="15873" max="15874" width="15.44140625" style="55" customWidth="1"/>
    <col min="15875" max="15875" width="40.88671875" style="55" customWidth="1"/>
    <col min="15876" max="15876" width="68.44140625" style="55" customWidth="1"/>
    <col min="15877" max="15877" width="24.109375" style="55" customWidth="1"/>
    <col min="15878" max="15878" width="23.44140625" style="55" customWidth="1"/>
    <col min="15879" max="15880" width="12.5546875" style="55" bestFit="1" customWidth="1"/>
    <col min="15881" max="15881" width="10.109375" style="55" bestFit="1" customWidth="1"/>
    <col min="15882" max="16126" width="9.109375" style="55"/>
    <col min="16127" max="16127" width="15.5546875" style="55" customWidth="1"/>
    <col min="16128" max="16128" width="32" style="55" customWidth="1"/>
    <col min="16129" max="16130" width="15.44140625" style="55" customWidth="1"/>
    <col min="16131" max="16131" width="40.88671875" style="55" customWidth="1"/>
    <col min="16132" max="16132" width="68.44140625" style="55" customWidth="1"/>
    <col min="16133" max="16133" width="24.109375" style="55" customWidth="1"/>
    <col min="16134" max="16134" width="23.44140625" style="55" customWidth="1"/>
    <col min="16135" max="16136" width="12.5546875" style="55" bestFit="1" customWidth="1"/>
    <col min="16137" max="16137" width="10.109375" style="55" bestFit="1" customWidth="1"/>
    <col min="16138" max="16383" width="9.109375" style="55"/>
    <col min="16384" max="16384" width="9.109375" style="55" customWidth="1"/>
  </cols>
  <sheetData>
    <row r="1" spans="1:10" ht="69.599999999999994"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x14ac:dyDescent="0.3">
      <c r="B2" s="175" t="s">
        <v>301</v>
      </c>
      <c r="C2" s="175"/>
      <c r="D2" s="175"/>
      <c r="E2" s="175"/>
      <c r="F2" s="175" t="s">
        <v>303</v>
      </c>
      <c r="G2" s="212"/>
      <c r="H2" s="212"/>
      <c r="I2" s="175"/>
      <c r="J2" s="175"/>
    </row>
    <row r="3" spans="1:10" x14ac:dyDescent="0.3">
      <c r="B3" s="175" t="s">
        <v>301</v>
      </c>
      <c r="C3" s="175"/>
      <c r="D3" s="175"/>
      <c r="E3" s="175"/>
      <c r="F3" s="175" t="s">
        <v>304</v>
      </c>
      <c r="G3" s="212"/>
      <c r="H3" s="212"/>
      <c r="I3" s="175"/>
      <c r="J3" s="175"/>
    </row>
    <row r="4" spans="1:10" x14ac:dyDescent="0.3">
      <c r="A4" s="55"/>
      <c r="B4" s="175" t="s">
        <v>291</v>
      </c>
      <c r="C4" s="175"/>
      <c r="D4" s="175"/>
      <c r="E4" s="175"/>
      <c r="F4" s="175" t="s">
        <v>293</v>
      </c>
      <c r="G4" s="212"/>
      <c r="H4" s="212"/>
      <c r="I4" s="175"/>
      <c r="J4" s="175"/>
    </row>
    <row r="5" spans="1:10" x14ac:dyDescent="0.3">
      <c r="A5" s="55"/>
      <c r="B5" s="175" t="s">
        <v>291</v>
      </c>
      <c r="C5" s="175"/>
      <c r="D5" s="175"/>
      <c r="E5" s="175"/>
      <c r="F5" s="175" t="s">
        <v>294</v>
      </c>
      <c r="G5" s="213"/>
      <c r="H5" s="213"/>
      <c r="I5" s="166"/>
      <c r="J5" s="166"/>
    </row>
    <row r="6" spans="1:10" x14ac:dyDescent="0.3">
      <c r="A6" s="128"/>
      <c r="B6" s="175"/>
      <c r="C6" s="175"/>
      <c r="D6" s="175"/>
      <c r="E6" s="175" t="s">
        <v>284</v>
      </c>
      <c r="G6" s="213">
        <v>20000000</v>
      </c>
      <c r="H6" s="213">
        <v>20000000</v>
      </c>
      <c r="I6" s="213">
        <v>20000000</v>
      </c>
      <c r="J6" s="213">
        <v>20000000</v>
      </c>
    </row>
    <row r="7" spans="1:10" x14ac:dyDescent="0.3">
      <c r="A7" s="128"/>
      <c r="B7" s="175"/>
      <c r="C7" s="175"/>
      <c r="D7" s="175"/>
      <c r="E7" s="175"/>
      <c r="F7" s="175"/>
      <c r="G7" s="213"/>
      <c r="H7" s="213"/>
      <c r="I7" s="166"/>
      <c r="J7" s="166"/>
    </row>
    <row r="8" spans="1:10" x14ac:dyDescent="0.3">
      <c r="A8" s="128"/>
      <c r="B8" s="175"/>
      <c r="C8" s="175"/>
      <c r="D8" s="175"/>
      <c r="E8" s="175"/>
      <c r="F8" s="175"/>
      <c r="G8" s="212"/>
      <c r="H8" s="212"/>
      <c r="I8" s="175"/>
      <c r="J8" s="175"/>
    </row>
    <row r="9" spans="1:10" x14ac:dyDescent="0.3">
      <c r="A9" s="128"/>
      <c r="B9" s="175"/>
      <c r="C9" s="175"/>
      <c r="D9" s="175"/>
      <c r="E9" s="175"/>
      <c r="F9" s="175" t="s">
        <v>61</v>
      </c>
      <c r="G9" s="174">
        <f>SUM(G2:G8)</f>
        <v>20000000</v>
      </c>
      <c r="H9" s="174">
        <f>SUM(H2:H8)</f>
        <v>20000000</v>
      </c>
      <c r="I9" s="174">
        <f>SUM(I2:I8)</f>
        <v>20000000</v>
      </c>
      <c r="J9" s="174">
        <f>SUM(J2:J8)</f>
        <v>20000000</v>
      </c>
    </row>
  </sheetData>
  <autoFilter ref="A1:J1"/>
  <pageMargins left="0.7" right="0.7" top="0.78740157499999996" bottom="0.78740157499999996"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2:I20"/>
  <sheetViews>
    <sheetView zoomScaleNormal="100" workbookViewId="0">
      <pane ySplit="3" topLeftCell="A4" activePane="bottomLeft" state="frozen"/>
      <selection pane="bottomLeft" activeCell="E25" sqref="E25"/>
    </sheetView>
  </sheetViews>
  <sheetFormatPr defaultRowHeight="14.4" x14ac:dyDescent="0.3"/>
  <cols>
    <col min="1" max="1" width="9.109375" style="22"/>
    <col min="2" max="2" width="37.5546875" style="22" bestFit="1" customWidth="1"/>
    <col min="3" max="5" width="14.88671875" style="27" bestFit="1" customWidth="1"/>
    <col min="6" max="7" width="13.44140625" style="22" customWidth="1"/>
    <col min="8" max="8" width="11.5546875" style="22" bestFit="1" customWidth="1"/>
    <col min="9" max="9" width="10.5546875" style="22" bestFit="1" customWidth="1"/>
    <col min="10" max="255" width="9.109375" style="22"/>
    <col min="256" max="256" width="37.5546875" style="22" bestFit="1" customWidth="1"/>
    <col min="257" max="260" width="14.88671875" style="22" bestFit="1" customWidth="1"/>
    <col min="261" max="261" width="13.44140625" style="22" customWidth="1"/>
    <col min="262" max="262" width="10.88671875" style="22" bestFit="1" customWidth="1"/>
    <col min="263" max="511" width="9.109375" style="22"/>
    <col min="512" max="512" width="37.5546875" style="22" bestFit="1" customWidth="1"/>
    <col min="513" max="516" width="14.88671875" style="22" bestFit="1" customWidth="1"/>
    <col min="517" max="517" width="13.44140625" style="22" customWidth="1"/>
    <col min="518" max="518" width="10.88671875" style="22" bestFit="1" customWidth="1"/>
    <col min="519" max="767" width="9.109375" style="22"/>
    <col min="768" max="768" width="37.5546875" style="22" bestFit="1" customWidth="1"/>
    <col min="769" max="772" width="14.88671875" style="22" bestFit="1" customWidth="1"/>
    <col min="773" max="773" width="13.44140625" style="22" customWidth="1"/>
    <col min="774" max="774" width="10.88671875" style="22" bestFit="1" customWidth="1"/>
    <col min="775" max="1023" width="9.109375" style="22"/>
    <col min="1024" max="1024" width="37.5546875" style="22" bestFit="1" customWidth="1"/>
    <col min="1025" max="1028" width="14.88671875" style="22" bestFit="1" customWidth="1"/>
    <col min="1029" max="1029" width="13.44140625" style="22" customWidth="1"/>
    <col min="1030" max="1030" width="10.88671875" style="22" bestFit="1" customWidth="1"/>
    <col min="1031" max="1279" width="9.109375" style="22"/>
    <col min="1280" max="1280" width="37.5546875" style="22" bestFit="1" customWidth="1"/>
    <col min="1281" max="1284" width="14.88671875" style="22" bestFit="1" customWidth="1"/>
    <col min="1285" max="1285" width="13.44140625" style="22" customWidth="1"/>
    <col min="1286" max="1286" width="10.88671875" style="22" bestFit="1" customWidth="1"/>
    <col min="1287" max="1535" width="9.109375" style="22"/>
    <col min="1536" max="1536" width="37.5546875" style="22" bestFit="1" customWidth="1"/>
    <col min="1537" max="1540" width="14.88671875" style="22" bestFit="1" customWidth="1"/>
    <col min="1541" max="1541" width="13.44140625" style="22" customWidth="1"/>
    <col min="1542" max="1542" width="10.88671875" style="22" bestFit="1" customWidth="1"/>
    <col min="1543" max="1791" width="9.109375" style="22"/>
    <col min="1792" max="1792" width="37.5546875" style="22" bestFit="1" customWidth="1"/>
    <col min="1793" max="1796" width="14.88671875" style="22" bestFit="1" customWidth="1"/>
    <col min="1797" max="1797" width="13.44140625" style="22" customWidth="1"/>
    <col min="1798" max="1798" width="10.88671875" style="22" bestFit="1" customWidth="1"/>
    <col min="1799" max="2047" width="9.109375" style="22"/>
    <col min="2048" max="2048" width="37.5546875" style="22" bestFit="1" customWidth="1"/>
    <col min="2049" max="2052" width="14.88671875" style="22" bestFit="1" customWidth="1"/>
    <col min="2053" max="2053" width="13.44140625" style="22" customWidth="1"/>
    <col min="2054" max="2054" width="10.88671875" style="22" bestFit="1" customWidth="1"/>
    <col min="2055" max="2303" width="9.109375" style="22"/>
    <col min="2304" max="2304" width="37.5546875" style="22" bestFit="1" customWidth="1"/>
    <col min="2305" max="2308" width="14.88671875" style="22" bestFit="1" customWidth="1"/>
    <col min="2309" max="2309" width="13.44140625" style="22" customWidth="1"/>
    <col min="2310" max="2310" width="10.88671875" style="22" bestFit="1" customWidth="1"/>
    <col min="2311" max="2559" width="9.109375" style="22"/>
    <col min="2560" max="2560" width="37.5546875" style="22" bestFit="1" customWidth="1"/>
    <col min="2561" max="2564" width="14.88671875" style="22" bestFit="1" customWidth="1"/>
    <col min="2565" max="2565" width="13.44140625" style="22" customWidth="1"/>
    <col min="2566" max="2566" width="10.88671875" style="22" bestFit="1" customWidth="1"/>
    <col min="2567" max="2815" width="9.109375" style="22"/>
    <col min="2816" max="2816" width="37.5546875" style="22" bestFit="1" customWidth="1"/>
    <col min="2817" max="2820" width="14.88671875" style="22" bestFit="1" customWidth="1"/>
    <col min="2821" max="2821" width="13.44140625" style="22" customWidth="1"/>
    <col min="2822" max="2822" width="10.88671875" style="22" bestFit="1" customWidth="1"/>
    <col min="2823" max="3071" width="9.109375" style="22"/>
    <col min="3072" max="3072" width="37.5546875" style="22" bestFit="1" customWidth="1"/>
    <col min="3073" max="3076" width="14.88671875" style="22" bestFit="1" customWidth="1"/>
    <col min="3077" max="3077" width="13.44140625" style="22" customWidth="1"/>
    <col min="3078" max="3078" width="10.88671875" style="22" bestFit="1" customWidth="1"/>
    <col min="3079" max="3327" width="9.109375" style="22"/>
    <col min="3328" max="3328" width="37.5546875" style="22" bestFit="1" customWidth="1"/>
    <col min="3329" max="3332" width="14.88671875" style="22" bestFit="1" customWidth="1"/>
    <col min="3333" max="3333" width="13.44140625" style="22" customWidth="1"/>
    <col min="3334" max="3334" width="10.88671875" style="22" bestFit="1" customWidth="1"/>
    <col min="3335" max="3583" width="9.109375" style="22"/>
    <col min="3584" max="3584" width="37.5546875" style="22" bestFit="1" customWidth="1"/>
    <col min="3585" max="3588" width="14.88671875" style="22" bestFit="1" customWidth="1"/>
    <col min="3589" max="3589" width="13.44140625" style="22" customWidth="1"/>
    <col min="3590" max="3590" width="10.88671875" style="22" bestFit="1" customWidth="1"/>
    <col min="3591" max="3839" width="9.109375" style="22"/>
    <col min="3840" max="3840" width="37.5546875" style="22" bestFit="1" customWidth="1"/>
    <col min="3841" max="3844" width="14.88671875" style="22" bestFit="1" customWidth="1"/>
    <col min="3845" max="3845" width="13.44140625" style="22" customWidth="1"/>
    <col min="3846" max="3846" width="10.88671875" style="22" bestFit="1" customWidth="1"/>
    <col min="3847" max="4095" width="9.109375" style="22"/>
    <col min="4096" max="4096" width="37.5546875" style="22" bestFit="1" customWidth="1"/>
    <col min="4097" max="4100" width="14.88671875" style="22" bestFit="1" customWidth="1"/>
    <col min="4101" max="4101" width="13.44140625" style="22" customWidth="1"/>
    <col min="4102" max="4102" width="10.88671875" style="22" bestFit="1" customWidth="1"/>
    <col min="4103" max="4351" width="9.109375" style="22"/>
    <col min="4352" max="4352" width="37.5546875" style="22" bestFit="1" customWidth="1"/>
    <col min="4353" max="4356" width="14.88671875" style="22" bestFit="1" customWidth="1"/>
    <col min="4357" max="4357" width="13.44140625" style="22" customWidth="1"/>
    <col min="4358" max="4358" width="10.88671875" style="22" bestFit="1" customWidth="1"/>
    <col min="4359" max="4607" width="9.109375" style="22"/>
    <col min="4608" max="4608" width="37.5546875" style="22" bestFit="1" customWidth="1"/>
    <col min="4609" max="4612" width="14.88671875" style="22" bestFit="1" customWidth="1"/>
    <col min="4613" max="4613" width="13.44140625" style="22" customWidth="1"/>
    <col min="4614" max="4614" width="10.88671875" style="22" bestFit="1" customWidth="1"/>
    <col min="4615" max="4863" width="9.109375" style="22"/>
    <col min="4864" max="4864" width="37.5546875" style="22" bestFit="1" customWidth="1"/>
    <col min="4865" max="4868" width="14.88671875" style="22" bestFit="1" customWidth="1"/>
    <col min="4869" max="4869" width="13.44140625" style="22" customWidth="1"/>
    <col min="4870" max="4870" width="10.88671875" style="22" bestFit="1" customWidth="1"/>
    <col min="4871" max="5119" width="9.109375" style="22"/>
    <col min="5120" max="5120" width="37.5546875" style="22" bestFit="1" customWidth="1"/>
    <col min="5121" max="5124" width="14.88671875" style="22" bestFit="1" customWidth="1"/>
    <col min="5125" max="5125" width="13.44140625" style="22" customWidth="1"/>
    <col min="5126" max="5126" width="10.88671875" style="22" bestFit="1" customWidth="1"/>
    <col min="5127" max="5375" width="9.109375" style="22"/>
    <col min="5376" max="5376" width="37.5546875" style="22" bestFit="1" customWidth="1"/>
    <col min="5377" max="5380" width="14.88671875" style="22" bestFit="1" customWidth="1"/>
    <col min="5381" max="5381" width="13.44140625" style="22" customWidth="1"/>
    <col min="5382" max="5382" width="10.88671875" style="22" bestFit="1" customWidth="1"/>
    <col min="5383" max="5631" width="9.109375" style="22"/>
    <col min="5632" max="5632" width="37.5546875" style="22" bestFit="1" customWidth="1"/>
    <col min="5633" max="5636" width="14.88671875" style="22" bestFit="1" customWidth="1"/>
    <col min="5637" max="5637" width="13.44140625" style="22" customWidth="1"/>
    <col min="5638" max="5638" width="10.88671875" style="22" bestFit="1" customWidth="1"/>
    <col min="5639" max="5887" width="9.109375" style="22"/>
    <col min="5888" max="5888" width="37.5546875" style="22" bestFit="1" customWidth="1"/>
    <col min="5889" max="5892" width="14.88671875" style="22" bestFit="1" customWidth="1"/>
    <col min="5893" max="5893" width="13.44140625" style="22" customWidth="1"/>
    <col min="5894" max="5894" width="10.88671875" style="22" bestFit="1" customWidth="1"/>
    <col min="5895" max="6143" width="9.109375" style="22"/>
    <col min="6144" max="6144" width="37.5546875" style="22" bestFit="1" customWidth="1"/>
    <col min="6145" max="6148" width="14.88671875" style="22" bestFit="1" customWidth="1"/>
    <col min="6149" max="6149" width="13.44140625" style="22" customWidth="1"/>
    <col min="6150" max="6150" width="10.88671875" style="22" bestFit="1" customWidth="1"/>
    <col min="6151" max="6399" width="9.109375" style="22"/>
    <col min="6400" max="6400" width="37.5546875" style="22" bestFit="1" customWidth="1"/>
    <col min="6401" max="6404" width="14.88671875" style="22" bestFit="1" customWidth="1"/>
    <col min="6405" max="6405" width="13.44140625" style="22" customWidth="1"/>
    <col min="6406" max="6406" width="10.88671875" style="22" bestFit="1" customWidth="1"/>
    <col min="6407" max="6655" width="9.109375" style="22"/>
    <col min="6656" max="6656" width="37.5546875" style="22" bestFit="1" customWidth="1"/>
    <col min="6657" max="6660" width="14.88671875" style="22" bestFit="1" customWidth="1"/>
    <col min="6661" max="6661" width="13.44140625" style="22" customWidth="1"/>
    <col min="6662" max="6662" width="10.88671875" style="22" bestFit="1" customWidth="1"/>
    <col min="6663" max="6911" width="9.109375" style="22"/>
    <col min="6912" max="6912" width="37.5546875" style="22" bestFit="1" customWidth="1"/>
    <col min="6913" max="6916" width="14.88671875" style="22" bestFit="1" customWidth="1"/>
    <col min="6917" max="6917" width="13.44140625" style="22" customWidth="1"/>
    <col min="6918" max="6918" width="10.88671875" style="22" bestFit="1" customWidth="1"/>
    <col min="6919" max="7167" width="9.109375" style="22"/>
    <col min="7168" max="7168" width="37.5546875" style="22" bestFit="1" customWidth="1"/>
    <col min="7169" max="7172" width="14.88671875" style="22" bestFit="1" customWidth="1"/>
    <col min="7173" max="7173" width="13.44140625" style="22" customWidth="1"/>
    <col min="7174" max="7174" width="10.88671875" style="22" bestFit="1" customWidth="1"/>
    <col min="7175" max="7423" width="9.109375" style="22"/>
    <col min="7424" max="7424" width="37.5546875" style="22" bestFit="1" customWidth="1"/>
    <col min="7425" max="7428" width="14.88671875" style="22" bestFit="1" customWidth="1"/>
    <col min="7429" max="7429" width="13.44140625" style="22" customWidth="1"/>
    <col min="7430" max="7430" width="10.88671875" style="22" bestFit="1" customWidth="1"/>
    <col min="7431" max="7679" width="9.109375" style="22"/>
    <col min="7680" max="7680" width="37.5546875" style="22" bestFit="1" customWidth="1"/>
    <col min="7681" max="7684" width="14.88671875" style="22" bestFit="1" customWidth="1"/>
    <col min="7685" max="7685" width="13.44140625" style="22" customWidth="1"/>
    <col min="7686" max="7686" width="10.88671875" style="22" bestFit="1" customWidth="1"/>
    <col min="7687" max="7935" width="9.109375" style="22"/>
    <col min="7936" max="7936" width="37.5546875" style="22" bestFit="1" customWidth="1"/>
    <col min="7937" max="7940" width="14.88671875" style="22" bestFit="1" customWidth="1"/>
    <col min="7941" max="7941" width="13.44140625" style="22" customWidth="1"/>
    <col min="7942" max="7942" width="10.88671875" style="22" bestFit="1" customWidth="1"/>
    <col min="7943" max="8191" width="9.109375" style="22"/>
    <col min="8192" max="8192" width="37.5546875" style="22" bestFit="1" customWidth="1"/>
    <col min="8193" max="8196" width="14.88671875" style="22" bestFit="1" customWidth="1"/>
    <col min="8197" max="8197" width="13.44140625" style="22" customWidth="1"/>
    <col min="8198" max="8198" width="10.88671875" style="22" bestFit="1" customWidth="1"/>
    <col min="8199" max="8447" width="9.109375" style="22"/>
    <col min="8448" max="8448" width="37.5546875" style="22" bestFit="1" customWidth="1"/>
    <col min="8449" max="8452" width="14.88671875" style="22" bestFit="1" customWidth="1"/>
    <col min="8453" max="8453" width="13.44140625" style="22" customWidth="1"/>
    <col min="8454" max="8454" width="10.88671875" style="22" bestFit="1" customWidth="1"/>
    <col min="8455" max="8703" width="9.109375" style="22"/>
    <col min="8704" max="8704" width="37.5546875" style="22" bestFit="1" customWidth="1"/>
    <col min="8705" max="8708" width="14.88671875" style="22" bestFit="1" customWidth="1"/>
    <col min="8709" max="8709" width="13.44140625" style="22" customWidth="1"/>
    <col min="8710" max="8710" width="10.88671875" style="22" bestFit="1" customWidth="1"/>
    <col min="8711" max="8959" width="9.109375" style="22"/>
    <col min="8960" max="8960" width="37.5546875" style="22" bestFit="1" customWidth="1"/>
    <col min="8961" max="8964" width="14.88671875" style="22" bestFit="1" customWidth="1"/>
    <col min="8965" max="8965" width="13.44140625" style="22" customWidth="1"/>
    <col min="8966" max="8966" width="10.88671875" style="22" bestFit="1" customWidth="1"/>
    <col min="8967" max="9215" width="9.109375" style="22"/>
    <col min="9216" max="9216" width="37.5546875" style="22" bestFit="1" customWidth="1"/>
    <col min="9217" max="9220" width="14.88671875" style="22" bestFit="1" customWidth="1"/>
    <col min="9221" max="9221" width="13.44140625" style="22" customWidth="1"/>
    <col min="9222" max="9222" width="10.88671875" style="22" bestFit="1" customWidth="1"/>
    <col min="9223" max="9471" width="9.109375" style="22"/>
    <col min="9472" max="9472" width="37.5546875" style="22" bestFit="1" customWidth="1"/>
    <col min="9473" max="9476" width="14.88671875" style="22" bestFit="1" customWidth="1"/>
    <col min="9477" max="9477" width="13.44140625" style="22" customWidth="1"/>
    <col min="9478" max="9478" width="10.88671875" style="22" bestFit="1" customWidth="1"/>
    <col min="9479" max="9727" width="9.109375" style="22"/>
    <col min="9728" max="9728" width="37.5546875" style="22" bestFit="1" customWidth="1"/>
    <col min="9729" max="9732" width="14.88671875" style="22" bestFit="1" customWidth="1"/>
    <col min="9733" max="9733" width="13.44140625" style="22" customWidth="1"/>
    <col min="9734" max="9734" width="10.88671875" style="22" bestFit="1" customWidth="1"/>
    <col min="9735" max="9983" width="9.109375" style="22"/>
    <col min="9984" max="9984" width="37.5546875" style="22" bestFit="1" customWidth="1"/>
    <col min="9985" max="9988" width="14.88671875" style="22" bestFit="1" customWidth="1"/>
    <col min="9989" max="9989" width="13.44140625" style="22" customWidth="1"/>
    <col min="9990" max="9990" width="10.88671875" style="22" bestFit="1" customWidth="1"/>
    <col min="9991" max="10239" width="9.109375" style="22"/>
    <col min="10240" max="10240" width="37.5546875" style="22" bestFit="1" customWidth="1"/>
    <col min="10241" max="10244" width="14.88671875" style="22" bestFit="1" customWidth="1"/>
    <col min="10245" max="10245" width="13.44140625" style="22" customWidth="1"/>
    <col min="10246" max="10246" width="10.88671875" style="22" bestFit="1" customWidth="1"/>
    <col min="10247" max="10495" width="9.109375" style="22"/>
    <col min="10496" max="10496" width="37.5546875" style="22" bestFit="1" customWidth="1"/>
    <col min="10497" max="10500" width="14.88671875" style="22" bestFit="1" customWidth="1"/>
    <col min="10501" max="10501" width="13.44140625" style="22" customWidth="1"/>
    <col min="10502" max="10502" width="10.88671875" style="22" bestFit="1" customWidth="1"/>
    <col min="10503" max="10751" width="9.109375" style="22"/>
    <col min="10752" max="10752" width="37.5546875" style="22" bestFit="1" customWidth="1"/>
    <col min="10753" max="10756" width="14.88671875" style="22" bestFit="1" customWidth="1"/>
    <col min="10757" max="10757" width="13.44140625" style="22" customWidth="1"/>
    <col min="10758" max="10758" width="10.88671875" style="22" bestFit="1" customWidth="1"/>
    <col min="10759" max="11007" width="9.109375" style="22"/>
    <col min="11008" max="11008" width="37.5546875" style="22" bestFit="1" customWidth="1"/>
    <col min="11009" max="11012" width="14.88671875" style="22" bestFit="1" customWidth="1"/>
    <col min="11013" max="11013" width="13.44140625" style="22" customWidth="1"/>
    <col min="11014" max="11014" width="10.88671875" style="22" bestFit="1" customWidth="1"/>
    <col min="11015" max="11263" width="9.109375" style="22"/>
    <col min="11264" max="11264" width="37.5546875" style="22" bestFit="1" customWidth="1"/>
    <col min="11265" max="11268" width="14.88671875" style="22" bestFit="1" customWidth="1"/>
    <col min="11269" max="11269" width="13.44140625" style="22" customWidth="1"/>
    <col min="11270" max="11270" width="10.88671875" style="22" bestFit="1" customWidth="1"/>
    <col min="11271" max="11519" width="9.109375" style="22"/>
    <col min="11520" max="11520" width="37.5546875" style="22" bestFit="1" customWidth="1"/>
    <col min="11521" max="11524" width="14.88671875" style="22" bestFit="1" customWidth="1"/>
    <col min="11525" max="11525" width="13.44140625" style="22" customWidth="1"/>
    <col min="11526" max="11526" width="10.88671875" style="22" bestFit="1" customWidth="1"/>
    <col min="11527" max="11775" width="9.109375" style="22"/>
    <col min="11776" max="11776" width="37.5546875" style="22" bestFit="1" customWidth="1"/>
    <col min="11777" max="11780" width="14.88671875" style="22" bestFit="1" customWidth="1"/>
    <col min="11781" max="11781" width="13.44140625" style="22" customWidth="1"/>
    <col min="11782" max="11782" width="10.88671875" style="22" bestFit="1" customWidth="1"/>
    <col min="11783" max="12031" width="9.109375" style="22"/>
    <col min="12032" max="12032" width="37.5546875" style="22" bestFit="1" customWidth="1"/>
    <col min="12033" max="12036" width="14.88671875" style="22" bestFit="1" customWidth="1"/>
    <col min="12037" max="12037" width="13.44140625" style="22" customWidth="1"/>
    <col min="12038" max="12038" width="10.88671875" style="22" bestFit="1" customWidth="1"/>
    <col min="12039" max="12287" width="9.109375" style="22"/>
    <col min="12288" max="12288" width="37.5546875" style="22" bestFit="1" customWidth="1"/>
    <col min="12289" max="12292" width="14.88671875" style="22" bestFit="1" customWidth="1"/>
    <col min="12293" max="12293" width="13.44140625" style="22" customWidth="1"/>
    <col min="12294" max="12294" width="10.88671875" style="22" bestFit="1" customWidth="1"/>
    <col min="12295" max="12543" width="9.109375" style="22"/>
    <col min="12544" max="12544" width="37.5546875" style="22" bestFit="1" customWidth="1"/>
    <col min="12545" max="12548" width="14.88671875" style="22" bestFit="1" customWidth="1"/>
    <col min="12549" max="12549" width="13.44140625" style="22" customWidth="1"/>
    <col min="12550" max="12550" width="10.88671875" style="22" bestFit="1" customWidth="1"/>
    <col min="12551" max="12799" width="9.109375" style="22"/>
    <col min="12800" max="12800" width="37.5546875" style="22" bestFit="1" customWidth="1"/>
    <col min="12801" max="12804" width="14.88671875" style="22" bestFit="1" customWidth="1"/>
    <col min="12805" max="12805" width="13.44140625" style="22" customWidth="1"/>
    <col min="12806" max="12806" width="10.88671875" style="22" bestFit="1" customWidth="1"/>
    <col min="12807" max="13055" width="9.109375" style="22"/>
    <col min="13056" max="13056" width="37.5546875" style="22" bestFit="1" customWidth="1"/>
    <col min="13057" max="13060" width="14.88671875" style="22" bestFit="1" customWidth="1"/>
    <col min="13061" max="13061" width="13.44140625" style="22" customWidth="1"/>
    <col min="13062" max="13062" width="10.88671875" style="22" bestFit="1" customWidth="1"/>
    <col min="13063" max="13311" width="9.109375" style="22"/>
    <col min="13312" max="13312" width="37.5546875" style="22" bestFit="1" customWidth="1"/>
    <col min="13313" max="13316" width="14.88671875" style="22" bestFit="1" customWidth="1"/>
    <col min="13317" max="13317" width="13.44140625" style="22" customWidth="1"/>
    <col min="13318" max="13318" width="10.88671875" style="22" bestFit="1" customWidth="1"/>
    <col min="13319" max="13567" width="9.109375" style="22"/>
    <col min="13568" max="13568" width="37.5546875" style="22" bestFit="1" customWidth="1"/>
    <col min="13569" max="13572" width="14.88671875" style="22" bestFit="1" customWidth="1"/>
    <col min="13573" max="13573" width="13.44140625" style="22" customWidth="1"/>
    <col min="13574" max="13574" width="10.88671875" style="22" bestFit="1" customWidth="1"/>
    <col min="13575" max="13823" width="9.109375" style="22"/>
    <col min="13824" max="13824" width="37.5546875" style="22" bestFit="1" customWidth="1"/>
    <col min="13825" max="13828" width="14.88671875" style="22" bestFit="1" customWidth="1"/>
    <col min="13829" max="13829" width="13.44140625" style="22" customWidth="1"/>
    <col min="13830" max="13830" width="10.88671875" style="22" bestFit="1" customWidth="1"/>
    <col min="13831" max="14079" width="9.109375" style="22"/>
    <col min="14080" max="14080" width="37.5546875" style="22" bestFit="1" customWidth="1"/>
    <col min="14081" max="14084" width="14.88671875" style="22" bestFit="1" customWidth="1"/>
    <col min="14085" max="14085" width="13.44140625" style="22" customWidth="1"/>
    <col min="14086" max="14086" width="10.88671875" style="22" bestFit="1" customWidth="1"/>
    <col min="14087" max="14335" width="9.109375" style="22"/>
    <col min="14336" max="14336" width="37.5546875" style="22" bestFit="1" customWidth="1"/>
    <col min="14337" max="14340" width="14.88671875" style="22" bestFit="1" customWidth="1"/>
    <col min="14341" max="14341" width="13.44140625" style="22" customWidth="1"/>
    <col min="14342" max="14342" width="10.88671875" style="22" bestFit="1" customWidth="1"/>
    <col min="14343" max="14591" width="9.109375" style="22"/>
    <col min="14592" max="14592" width="37.5546875" style="22" bestFit="1" customWidth="1"/>
    <col min="14593" max="14596" width="14.88671875" style="22" bestFit="1" customWidth="1"/>
    <col min="14597" max="14597" width="13.44140625" style="22" customWidth="1"/>
    <col min="14598" max="14598" width="10.88671875" style="22" bestFit="1" customWidth="1"/>
    <col min="14599" max="14847" width="9.109375" style="22"/>
    <col min="14848" max="14848" width="37.5546875" style="22" bestFit="1" customWidth="1"/>
    <col min="14849" max="14852" width="14.88671875" style="22" bestFit="1" customWidth="1"/>
    <col min="14853" max="14853" width="13.44140625" style="22" customWidth="1"/>
    <col min="14854" max="14854" width="10.88671875" style="22" bestFit="1" customWidth="1"/>
    <col min="14855" max="15103" width="9.109375" style="22"/>
    <col min="15104" max="15104" width="37.5546875" style="22" bestFit="1" customWidth="1"/>
    <col min="15105" max="15108" width="14.88671875" style="22" bestFit="1" customWidth="1"/>
    <col min="15109" max="15109" width="13.44140625" style="22" customWidth="1"/>
    <col min="15110" max="15110" width="10.88671875" style="22" bestFit="1" customWidth="1"/>
    <col min="15111" max="15359" width="9.109375" style="22"/>
    <col min="15360" max="15360" width="37.5546875" style="22" bestFit="1" customWidth="1"/>
    <col min="15361" max="15364" width="14.88671875" style="22" bestFit="1" customWidth="1"/>
    <col min="15365" max="15365" width="13.44140625" style="22" customWidth="1"/>
    <col min="15366" max="15366" width="10.88671875" style="22" bestFit="1" customWidth="1"/>
    <col min="15367" max="15615" width="9.109375" style="22"/>
    <col min="15616" max="15616" width="37.5546875" style="22" bestFit="1" customWidth="1"/>
    <col min="15617" max="15620" width="14.88671875" style="22" bestFit="1" customWidth="1"/>
    <col min="15621" max="15621" width="13.44140625" style="22" customWidth="1"/>
    <col min="15622" max="15622" width="10.88671875" style="22" bestFit="1" customWidth="1"/>
    <col min="15623" max="15871" width="9.109375" style="22"/>
    <col min="15872" max="15872" width="37.5546875" style="22" bestFit="1" customWidth="1"/>
    <col min="15873" max="15876" width="14.88671875" style="22" bestFit="1" customWidth="1"/>
    <col min="15877" max="15877" width="13.44140625" style="22" customWidth="1"/>
    <col min="15878" max="15878" width="10.88671875" style="22" bestFit="1" customWidth="1"/>
    <col min="15879" max="16127" width="9.109375" style="22"/>
    <col min="16128" max="16128" width="37.5546875" style="22" bestFit="1" customWidth="1"/>
    <col min="16129" max="16132" width="14.88671875" style="22" bestFit="1" customWidth="1"/>
    <col min="16133" max="16133" width="13.44140625" style="22" customWidth="1"/>
    <col min="16134" max="16134" width="10.88671875" style="22" bestFit="1" customWidth="1"/>
    <col min="16135" max="16384" width="9.109375" style="22"/>
  </cols>
  <sheetData>
    <row r="2" spans="1:9" s="21" customFormat="1" ht="15.6" x14ac:dyDescent="0.3">
      <c r="B2" s="21" t="s">
        <v>48</v>
      </c>
      <c r="C2" s="26"/>
      <c r="D2" s="26"/>
      <c r="E2" s="26"/>
    </row>
    <row r="3" spans="1:9" s="21" customFormat="1" ht="15.6" x14ac:dyDescent="0.3">
      <c r="C3" s="40">
        <f>VYHLED!H1</f>
        <v>2021</v>
      </c>
      <c r="D3" s="40">
        <f>VYHLED!I1</f>
        <v>2022</v>
      </c>
      <c r="E3" s="40">
        <f>VYHLED!J1</f>
        <v>2023</v>
      </c>
      <c r="F3" s="40">
        <f>VYHLED!K1</f>
        <v>2024</v>
      </c>
      <c r="G3" s="40"/>
      <c r="H3" s="21" t="s">
        <v>361</v>
      </c>
    </row>
    <row r="4" spans="1:9" x14ac:dyDescent="0.3">
      <c r="A4" s="23"/>
      <c r="B4" s="22" t="s">
        <v>49</v>
      </c>
      <c r="C4" s="27">
        <f>'I dopr'!G18</f>
        <v>61500000</v>
      </c>
      <c r="D4" s="27">
        <f>'I dopr'!H18</f>
        <v>58500000</v>
      </c>
      <c r="E4" s="27">
        <f>'I dopr'!I18</f>
        <v>43000000</v>
      </c>
      <c r="F4" s="27">
        <f>'I dopr'!J18</f>
        <v>6000000</v>
      </c>
      <c r="G4" s="27"/>
      <c r="H4" s="27">
        <f>'I dopr'!K18</f>
        <v>230000000</v>
      </c>
    </row>
    <row r="5" spans="1:9" x14ac:dyDescent="0.3">
      <c r="A5" s="23"/>
      <c r="B5" s="22" t="s">
        <v>50</v>
      </c>
      <c r="C5" s="27">
        <f>'I sport'!G13</f>
        <v>200300000</v>
      </c>
      <c r="D5" s="27">
        <f>'I sport'!H13</f>
        <v>191300000</v>
      </c>
      <c r="E5" s="27">
        <f>'I sport'!I13</f>
        <v>300000</v>
      </c>
      <c r="F5" s="27">
        <f>'I sport'!J13</f>
        <v>300000</v>
      </c>
      <c r="G5" s="27"/>
      <c r="H5" s="27">
        <f>'I dopr'!K19</f>
        <v>0</v>
      </c>
    </row>
    <row r="6" spans="1:9" x14ac:dyDescent="0.3">
      <c r="A6" s="23"/>
      <c r="B6" s="22" t="s">
        <v>51</v>
      </c>
      <c r="C6" s="27">
        <f>'I kult'!G5</f>
        <v>2000000</v>
      </c>
      <c r="D6" s="27">
        <f>'I kult'!H5</f>
        <v>2000000</v>
      </c>
      <c r="E6" s="27">
        <f>'I kult'!I5</f>
        <v>2000000</v>
      </c>
      <c r="F6" s="27">
        <f>'I kult'!J5</f>
        <v>30000000</v>
      </c>
      <c r="G6" s="27"/>
      <c r="H6" s="27">
        <f>'I dopr'!K20</f>
        <v>0</v>
      </c>
    </row>
    <row r="7" spans="1:9" x14ac:dyDescent="0.3">
      <c r="A7" s="23"/>
      <c r="B7" s="22" t="s">
        <v>52</v>
      </c>
      <c r="C7" s="27">
        <f>'I zel páteř'!G6</f>
        <v>19000000</v>
      </c>
      <c r="D7" s="27">
        <f>'I zel páteř'!H6</f>
        <v>17000000</v>
      </c>
      <c r="E7" s="27">
        <f>'I zel páteř'!I6</f>
        <v>2000000</v>
      </c>
      <c r="F7" s="27">
        <f>'I zel páteř'!J6</f>
        <v>2000000</v>
      </c>
      <c r="G7" s="27"/>
      <c r="H7" s="27">
        <f>'I dopr'!K21</f>
        <v>0</v>
      </c>
    </row>
    <row r="8" spans="1:9" x14ac:dyDescent="0.3">
      <c r="A8" s="23"/>
      <c r="B8" s="22" t="s">
        <v>53</v>
      </c>
      <c r="C8" s="27">
        <f>'I sidl'!G6</f>
        <v>5000000</v>
      </c>
      <c r="D8" s="27">
        <f>'I sidl'!H6</f>
        <v>5000000</v>
      </c>
      <c r="E8" s="27">
        <f>'I sidl'!I6</f>
        <v>5000000</v>
      </c>
      <c r="F8" s="27">
        <f>'I sidl'!J6</f>
        <v>5000000</v>
      </c>
      <c r="G8" s="27"/>
      <c r="H8" s="27">
        <f>'I dopr'!K22</f>
        <v>0</v>
      </c>
    </row>
    <row r="9" spans="1:9" x14ac:dyDescent="0.3">
      <c r="A9" s="23"/>
      <c r="B9" s="22" t="s">
        <v>54</v>
      </c>
      <c r="C9" s="27">
        <f>'I vzdel'!G11</f>
        <v>1000000</v>
      </c>
      <c r="D9" s="27">
        <f>'I vzdel'!H11</f>
        <v>1000000</v>
      </c>
      <c r="E9" s="27">
        <f>'I vzdel'!I11</f>
        <v>1000000</v>
      </c>
      <c r="F9" s="27">
        <f>'I vzdel'!J11</f>
        <v>1000000</v>
      </c>
      <c r="G9" s="27"/>
      <c r="H9" s="27">
        <f>'I dopr'!K23</f>
        <v>0</v>
      </c>
    </row>
    <row r="10" spans="1:9" x14ac:dyDescent="0.3">
      <c r="A10" s="23"/>
      <c r="B10" s="22" t="s">
        <v>55</v>
      </c>
      <c r="C10" s="27">
        <f>'I zdr soc'!G9</f>
        <v>10000000</v>
      </c>
      <c r="D10" s="27">
        <f>'I zdr soc'!H9</f>
        <v>2000000</v>
      </c>
      <c r="E10" s="27">
        <f>'I zdr soc'!I9</f>
        <v>2000000</v>
      </c>
      <c r="F10" s="27">
        <f>'I zdr soc'!J9</f>
        <v>2000000</v>
      </c>
      <c r="G10" s="27"/>
      <c r="H10" s="27">
        <f>'I dopr'!K24</f>
        <v>0</v>
      </c>
    </row>
    <row r="11" spans="1:9" x14ac:dyDescent="0.3">
      <c r="A11" s="23"/>
      <c r="B11" s="22" t="s">
        <v>56</v>
      </c>
      <c r="C11" s="27">
        <f>'I byty'!G19</f>
        <v>17350000</v>
      </c>
      <c r="D11" s="27">
        <f>'I byty'!H19</f>
        <v>11845000</v>
      </c>
      <c r="E11" s="27">
        <f>'I byty'!I19</f>
        <v>6000000</v>
      </c>
      <c r="F11" s="27">
        <f>'I byty'!J19</f>
        <v>3000000</v>
      </c>
      <c r="G11" s="27"/>
      <c r="H11" s="27">
        <f>'I dopr'!K25</f>
        <v>0</v>
      </c>
    </row>
    <row r="12" spans="1:9" x14ac:dyDescent="0.3">
      <c r="A12" s="23"/>
      <c r="B12" s="22" t="s">
        <v>57</v>
      </c>
      <c r="C12" s="27">
        <f>'I nebyty'!G11</f>
        <v>600000</v>
      </c>
      <c r="D12" s="27">
        <f>'I nebyty'!H11</f>
        <v>300000</v>
      </c>
      <c r="E12" s="27">
        <f>'I nebyty'!I11</f>
        <v>300000</v>
      </c>
      <c r="F12" s="27">
        <f>'I nebyty'!J11</f>
        <v>300000</v>
      </c>
      <c r="G12" s="27"/>
      <c r="H12" s="27">
        <f>'I dopr'!K26</f>
        <v>0</v>
      </c>
    </row>
    <row r="13" spans="1:9" x14ac:dyDescent="0.3">
      <c r="A13" s="23"/>
      <c r="B13" s="22" t="s">
        <v>58</v>
      </c>
      <c r="C13" s="27">
        <f>'I měú'!G8</f>
        <v>1000000</v>
      </c>
      <c r="D13" s="27">
        <f>'I měú'!H8</f>
        <v>1000000</v>
      </c>
      <c r="E13" s="27">
        <f>'I měú'!I8</f>
        <v>1000000</v>
      </c>
      <c r="F13" s="27">
        <f>'I měú'!J8</f>
        <v>1000000</v>
      </c>
      <c r="G13" s="27"/>
      <c r="H13" s="27">
        <f>'I dopr'!K27</f>
        <v>0</v>
      </c>
    </row>
    <row r="14" spans="1:9" x14ac:dyDescent="0.3">
      <c r="A14" s="23"/>
      <c r="B14" s="22" t="s">
        <v>59</v>
      </c>
      <c r="C14" s="27">
        <f>'I bezp'!G9</f>
        <v>1000000</v>
      </c>
      <c r="D14" s="27">
        <f>'I bezp'!H9</f>
        <v>1000000</v>
      </c>
      <c r="E14" s="27">
        <f>'I bezp'!I9</f>
        <v>1000000</v>
      </c>
      <c r="F14" s="27">
        <f>'I bezp'!J9</f>
        <v>1000000</v>
      </c>
      <c r="G14" s="27"/>
      <c r="H14" s="27">
        <f>'I dopr'!K28</f>
        <v>0</v>
      </c>
    </row>
    <row r="15" spans="1:9" x14ac:dyDescent="0.3">
      <c r="B15" s="22" t="s">
        <v>283</v>
      </c>
      <c r="C15" s="27">
        <f>'I ostatni'!G16</f>
        <v>7000000</v>
      </c>
      <c r="D15" s="27">
        <f>'I ostatni'!H16</f>
        <v>4300000</v>
      </c>
      <c r="E15" s="27">
        <f>'I ostatni'!I16</f>
        <v>4300000</v>
      </c>
      <c r="F15" s="27">
        <f>'I ostatni'!J16</f>
        <v>4300000</v>
      </c>
      <c r="G15" s="27"/>
      <c r="H15" s="27">
        <f>'I dopr'!K29</f>
        <v>0</v>
      </c>
    </row>
    <row r="16" spans="1:9" x14ac:dyDescent="0.3">
      <c r="B16" s="22" t="s">
        <v>281</v>
      </c>
      <c r="C16" s="27">
        <f>'I VHM'!G15</f>
        <v>29000000</v>
      </c>
      <c r="D16" s="27">
        <f>'I VHM'!H15</f>
        <v>27000000</v>
      </c>
      <c r="E16" s="27">
        <f>'I VHM'!I15</f>
        <v>72000000</v>
      </c>
      <c r="F16" s="27">
        <f>'I VHM'!J15</f>
        <v>22000000</v>
      </c>
      <c r="G16" s="27"/>
      <c r="H16" s="27">
        <f>'I dopr'!K30</f>
        <v>0</v>
      </c>
      <c r="I16" s="27"/>
    </row>
    <row r="17" spans="1:8" x14ac:dyDescent="0.3">
      <c r="A17" s="23"/>
      <c r="B17" s="28" t="s">
        <v>60</v>
      </c>
      <c r="C17" s="27">
        <f>'I PD'!G22</f>
        <v>8700000</v>
      </c>
      <c r="D17" s="27">
        <f>'I PD'!H22</f>
        <v>10200000</v>
      </c>
      <c r="E17" s="27">
        <f>'I PD'!I22</f>
        <v>6700000</v>
      </c>
      <c r="F17" s="27">
        <f>'I PD'!J22</f>
        <v>6700000</v>
      </c>
      <c r="G17" s="27"/>
      <c r="H17" s="27">
        <f>'I dopr'!K31</f>
        <v>0</v>
      </c>
    </row>
    <row r="18" spans="1:8" x14ac:dyDescent="0.3">
      <c r="A18" s="35"/>
      <c r="B18" s="22" t="s">
        <v>368</v>
      </c>
      <c r="C18" s="27">
        <v>15000000</v>
      </c>
      <c r="D18" s="27">
        <v>15000000</v>
      </c>
      <c r="E18" s="27">
        <v>15000000</v>
      </c>
      <c r="F18" s="27">
        <v>15000000</v>
      </c>
      <c r="G18" s="27"/>
      <c r="H18" s="27">
        <f>'I dopr'!K32</f>
        <v>0</v>
      </c>
    </row>
    <row r="19" spans="1:8" s="1" customFormat="1" x14ac:dyDescent="0.3">
      <c r="B19" s="1" t="s">
        <v>61</v>
      </c>
      <c r="C19" s="29">
        <f>SUM(C4:C18)</f>
        <v>378450000</v>
      </c>
      <c r="D19" s="29">
        <f t="shared" ref="D19:F19" si="0">SUM(D4:D18)</f>
        <v>347445000</v>
      </c>
      <c r="E19" s="29">
        <f t="shared" si="0"/>
        <v>161600000</v>
      </c>
      <c r="F19" s="29">
        <f t="shared" si="0"/>
        <v>99600000</v>
      </c>
      <c r="G19" s="29"/>
      <c r="H19" s="29">
        <f t="shared" ref="H19" si="1">SUM(H4:H18)</f>
        <v>230000000</v>
      </c>
    </row>
    <row r="20" spans="1:8" x14ac:dyDescent="0.3">
      <c r="B20" s="22" t="s">
        <v>62</v>
      </c>
      <c r="C20" s="27">
        <f>C19-'I sport'!G2</f>
        <v>178450000</v>
      </c>
      <c r="D20" s="27">
        <f>D19-'I sport'!H2</f>
        <v>157445000</v>
      </c>
      <c r="E20" s="27">
        <f>E19-'I sport'!I2</f>
        <v>161600000</v>
      </c>
      <c r="F20" s="27">
        <f>F19-'I sport'!J2</f>
        <v>99600000</v>
      </c>
      <c r="G20" s="27"/>
      <c r="H20" s="27"/>
    </row>
  </sheetData>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48558"/>
  <sheetViews>
    <sheetView zoomScaleNormal="100" workbookViewId="0">
      <pane ySplit="1" topLeftCell="A2" activePane="bottomLeft" state="frozen"/>
      <selection pane="bottomLeft" activeCell="A13" sqref="A13:I13"/>
    </sheetView>
  </sheetViews>
  <sheetFormatPr defaultRowHeight="14.4" x14ac:dyDescent="0.3"/>
  <cols>
    <col min="1" max="1" width="11.5546875" style="55" customWidth="1"/>
    <col min="2" max="2" width="26.5546875" style="55" customWidth="1"/>
    <col min="3" max="3" width="0" style="55" hidden="1" customWidth="1"/>
    <col min="4" max="4" width="15" style="55" hidden="1" customWidth="1"/>
    <col min="5" max="5" width="20.109375" style="55" customWidth="1"/>
    <col min="6" max="6" width="44.109375" style="55" customWidth="1"/>
    <col min="7" max="9" width="12.44140625" style="55" customWidth="1"/>
    <col min="10" max="10" width="11.5546875" style="55" bestFit="1" customWidth="1"/>
    <col min="11" max="11" width="10.88671875" style="55" bestFit="1" customWidth="1"/>
    <col min="12" max="254" width="9.109375" style="55"/>
    <col min="255" max="255" width="11.5546875" style="55" customWidth="1"/>
    <col min="256" max="256" width="26.5546875" style="55" customWidth="1"/>
    <col min="257" max="257" width="9.109375" style="55"/>
    <col min="258" max="258" width="15" style="55" customWidth="1"/>
    <col min="259" max="259" width="24.44140625" style="55" customWidth="1"/>
    <col min="260" max="260" width="88.109375" style="55" customWidth="1"/>
    <col min="261" max="261" width="15.44140625" style="55" customWidth="1"/>
    <col min="262" max="262" width="19.5546875" style="55" customWidth="1"/>
    <col min="263" max="263" width="14.44140625" style="55" customWidth="1"/>
    <col min="264" max="264" width="13.5546875" style="55" customWidth="1"/>
    <col min="265" max="265" width="13.88671875" style="55" bestFit="1" customWidth="1"/>
    <col min="266" max="510" width="9.109375" style="55"/>
    <col min="511" max="511" width="11.5546875" style="55" customWidth="1"/>
    <col min="512" max="512" width="26.5546875" style="55" customWidth="1"/>
    <col min="513" max="513" width="9.109375" style="55"/>
    <col min="514" max="514" width="15" style="55" customWidth="1"/>
    <col min="515" max="515" width="24.44140625" style="55" customWidth="1"/>
    <col min="516" max="516" width="88.109375" style="55" customWidth="1"/>
    <col min="517" max="517" width="15.44140625" style="55" customWidth="1"/>
    <col min="518" max="518" width="19.5546875" style="55" customWidth="1"/>
    <col min="519" max="519" width="14.44140625" style="55" customWidth="1"/>
    <col min="520" max="520" width="13.5546875" style="55" customWidth="1"/>
    <col min="521" max="521" width="13.88671875" style="55" bestFit="1" customWidth="1"/>
    <col min="522" max="766" width="9.109375" style="55"/>
    <col min="767" max="767" width="11.5546875" style="55" customWidth="1"/>
    <col min="768" max="768" width="26.5546875" style="55" customWidth="1"/>
    <col min="769" max="769" width="9.109375" style="55"/>
    <col min="770" max="770" width="15" style="55" customWidth="1"/>
    <col min="771" max="771" width="24.44140625" style="55" customWidth="1"/>
    <col min="772" max="772" width="88.109375" style="55" customWidth="1"/>
    <col min="773" max="773" width="15.44140625" style="55" customWidth="1"/>
    <col min="774" max="774" width="19.5546875" style="55" customWidth="1"/>
    <col min="775" max="775" width="14.44140625" style="55" customWidth="1"/>
    <col min="776" max="776" width="13.5546875" style="55" customWidth="1"/>
    <col min="777" max="777" width="13.88671875" style="55" bestFit="1" customWidth="1"/>
    <col min="778" max="1022" width="9.109375" style="55"/>
    <col min="1023" max="1023" width="11.5546875" style="55" customWidth="1"/>
    <col min="1024" max="1024" width="26.5546875" style="55" customWidth="1"/>
    <col min="1025" max="1025" width="9.109375" style="55"/>
    <col min="1026" max="1026" width="15" style="55" customWidth="1"/>
    <col min="1027" max="1027" width="24.44140625" style="55" customWidth="1"/>
    <col min="1028" max="1028" width="88.109375" style="55" customWidth="1"/>
    <col min="1029" max="1029" width="15.44140625" style="55" customWidth="1"/>
    <col min="1030" max="1030" width="19.5546875" style="55" customWidth="1"/>
    <col min="1031" max="1031" width="14.44140625" style="55" customWidth="1"/>
    <col min="1032" max="1032" width="13.5546875" style="55" customWidth="1"/>
    <col min="1033" max="1033" width="13.88671875" style="55" bestFit="1" customWidth="1"/>
    <col min="1034" max="1278" width="9.109375" style="55"/>
    <col min="1279" max="1279" width="11.5546875" style="55" customWidth="1"/>
    <col min="1280" max="1280" width="26.5546875" style="55" customWidth="1"/>
    <col min="1281" max="1281" width="9.109375" style="55"/>
    <col min="1282" max="1282" width="15" style="55" customWidth="1"/>
    <col min="1283" max="1283" width="24.44140625" style="55" customWidth="1"/>
    <col min="1284" max="1284" width="88.109375" style="55" customWidth="1"/>
    <col min="1285" max="1285" width="15.44140625" style="55" customWidth="1"/>
    <col min="1286" max="1286" width="19.5546875" style="55" customWidth="1"/>
    <col min="1287" max="1287" width="14.44140625" style="55" customWidth="1"/>
    <col min="1288" max="1288" width="13.5546875" style="55" customWidth="1"/>
    <col min="1289" max="1289" width="13.88671875" style="55" bestFit="1" customWidth="1"/>
    <col min="1290" max="1534" width="9.109375" style="55"/>
    <col min="1535" max="1535" width="11.5546875" style="55" customWidth="1"/>
    <col min="1536" max="1536" width="26.5546875" style="55" customWidth="1"/>
    <col min="1537" max="1537" width="9.109375" style="55"/>
    <col min="1538" max="1538" width="15" style="55" customWidth="1"/>
    <col min="1539" max="1539" width="24.44140625" style="55" customWidth="1"/>
    <col min="1540" max="1540" width="88.109375" style="55" customWidth="1"/>
    <col min="1541" max="1541" width="15.44140625" style="55" customWidth="1"/>
    <col min="1542" max="1542" width="19.5546875" style="55" customWidth="1"/>
    <col min="1543" max="1543" width="14.44140625" style="55" customWidth="1"/>
    <col min="1544" max="1544" width="13.5546875" style="55" customWidth="1"/>
    <col min="1545" max="1545" width="13.88671875" style="55" bestFit="1" customWidth="1"/>
    <col min="1546" max="1790" width="9.109375" style="55"/>
    <col min="1791" max="1791" width="11.5546875" style="55" customWidth="1"/>
    <col min="1792" max="1792" width="26.5546875" style="55" customWidth="1"/>
    <col min="1793" max="1793" width="9.109375" style="55"/>
    <col min="1794" max="1794" width="15" style="55" customWidth="1"/>
    <col min="1795" max="1795" width="24.44140625" style="55" customWidth="1"/>
    <col min="1796" max="1796" width="88.109375" style="55" customWidth="1"/>
    <col min="1797" max="1797" width="15.44140625" style="55" customWidth="1"/>
    <col min="1798" max="1798" width="19.5546875" style="55" customWidth="1"/>
    <col min="1799" max="1799" width="14.44140625" style="55" customWidth="1"/>
    <col min="1800" max="1800" width="13.5546875" style="55" customWidth="1"/>
    <col min="1801" max="1801" width="13.88671875" style="55" bestFit="1" customWidth="1"/>
    <col min="1802" max="2046" width="9.109375" style="55"/>
    <col min="2047" max="2047" width="11.5546875" style="55" customWidth="1"/>
    <col min="2048" max="2048" width="26.5546875" style="55" customWidth="1"/>
    <col min="2049" max="2049" width="9.109375" style="55"/>
    <col min="2050" max="2050" width="15" style="55" customWidth="1"/>
    <col min="2051" max="2051" width="24.44140625" style="55" customWidth="1"/>
    <col min="2052" max="2052" width="88.109375" style="55" customWidth="1"/>
    <col min="2053" max="2053" width="15.44140625" style="55" customWidth="1"/>
    <col min="2054" max="2054" width="19.5546875" style="55" customWidth="1"/>
    <col min="2055" max="2055" width="14.44140625" style="55" customWidth="1"/>
    <col min="2056" max="2056" width="13.5546875" style="55" customWidth="1"/>
    <col min="2057" max="2057" width="13.88671875" style="55" bestFit="1" customWidth="1"/>
    <col min="2058" max="2302" width="9.109375" style="55"/>
    <col min="2303" max="2303" width="11.5546875" style="55" customWidth="1"/>
    <col min="2304" max="2304" width="26.5546875" style="55" customWidth="1"/>
    <col min="2305" max="2305" width="9.109375" style="55"/>
    <col min="2306" max="2306" width="15" style="55" customWidth="1"/>
    <col min="2307" max="2307" width="24.44140625" style="55" customWidth="1"/>
    <col min="2308" max="2308" width="88.109375" style="55" customWidth="1"/>
    <col min="2309" max="2309" width="15.44140625" style="55" customWidth="1"/>
    <col min="2310" max="2310" width="19.5546875" style="55" customWidth="1"/>
    <col min="2311" max="2311" width="14.44140625" style="55" customWidth="1"/>
    <col min="2312" max="2312" width="13.5546875" style="55" customWidth="1"/>
    <col min="2313" max="2313" width="13.88671875" style="55" bestFit="1" customWidth="1"/>
    <col min="2314" max="2558" width="9.109375" style="55"/>
    <col min="2559" max="2559" width="11.5546875" style="55" customWidth="1"/>
    <col min="2560" max="2560" width="26.5546875" style="55" customWidth="1"/>
    <col min="2561" max="2561" width="9.109375" style="55"/>
    <col min="2562" max="2562" width="15" style="55" customWidth="1"/>
    <col min="2563" max="2563" width="24.44140625" style="55" customWidth="1"/>
    <col min="2564" max="2564" width="88.109375" style="55" customWidth="1"/>
    <col min="2565" max="2565" width="15.44140625" style="55" customWidth="1"/>
    <col min="2566" max="2566" width="19.5546875" style="55" customWidth="1"/>
    <col min="2567" max="2567" width="14.44140625" style="55" customWidth="1"/>
    <col min="2568" max="2568" width="13.5546875" style="55" customWidth="1"/>
    <col min="2569" max="2569" width="13.88671875" style="55" bestFit="1" customWidth="1"/>
    <col min="2570" max="2814" width="9.109375" style="55"/>
    <col min="2815" max="2815" width="11.5546875" style="55" customWidth="1"/>
    <col min="2816" max="2816" width="26.5546875" style="55" customWidth="1"/>
    <col min="2817" max="2817" width="9.109375" style="55"/>
    <col min="2818" max="2818" width="15" style="55" customWidth="1"/>
    <col min="2819" max="2819" width="24.44140625" style="55" customWidth="1"/>
    <col min="2820" max="2820" width="88.109375" style="55" customWidth="1"/>
    <col min="2821" max="2821" width="15.44140625" style="55" customWidth="1"/>
    <col min="2822" max="2822" width="19.5546875" style="55" customWidth="1"/>
    <col min="2823" max="2823" width="14.44140625" style="55" customWidth="1"/>
    <col min="2824" max="2824" width="13.5546875" style="55" customWidth="1"/>
    <col min="2825" max="2825" width="13.88671875" style="55" bestFit="1" customWidth="1"/>
    <col min="2826" max="3070" width="9.109375" style="55"/>
    <col min="3071" max="3071" width="11.5546875" style="55" customWidth="1"/>
    <col min="3072" max="3072" width="26.5546875" style="55" customWidth="1"/>
    <col min="3073" max="3073" width="9.109375" style="55"/>
    <col min="3074" max="3074" width="15" style="55" customWidth="1"/>
    <col min="3075" max="3075" width="24.44140625" style="55" customWidth="1"/>
    <col min="3076" max="3076" width="88.109375" style="55" customWidth="1"/>
    <col min="3077" max="3077" width="15.44140625" style="55" customWidth="1"/>
    <col min="3078" max="3078" width="19.5546875" style="55" customWidth="1"/>
    <col min="3079" max="3079" width="14.44140625" style="55" customWidth="1"/>
    <col min="3080" max="3080" width="13.5546875" style="55" customWidth="1"/>
    <col min="3081" max="3081" width="13.88671875" style="55" bestFit="1" customWidth="1"/>
    <col min="3082" max="3326" width="9.109375" style="55"/>
    <col min="3327" max="3327" width="11.5546875" style="55" customWidth="1"/>
    <col min="3328" max="3328" width="26.5546875" style="55" customWidth="1"/>
    <col min="3329" max="3329" width="9.109375" style="55"/>
    <col min="3330" max="3330" width="15" style="55" customWidth="1"/>
    <col min="3331" max="3331" width="24.44140625" style="55" customWidth="1"/>
    <col min="3332" max="3332" width="88.109375" style="55" customWidth="1"/>
    <col min="3333" max="3333" width="15.44140625" style="55" customWidth="1"/>
    <col min="3334" max="3334" width="19.5546875" style="55" customWidth="1"/>
    <col min="3335" max="3335" width="14.44140625" style="55" customWidth="1"/>
    <col min="3336" max="3336" width="13.5546875" style="55" customWidth="1"/>
    <col min="3337" max="3337" width="13.88671875" style="55" bestFit="1" customWidth="1"/>
    <col min="3338" max="3582" width="9.109375" style="55"/>
    <col min="3583" max="3583" width="11.5546875" style="55" customWidth="1"/>
    <col min="3584" max="3584" width="26.5546875" style="55" customWidth="1"/>
    <col min="3585" max="3585" width="9.109375" style="55"/>
    <col min="3586" max="3586" width="15" style="55" customWidth="1"/>
    <col min="3587" max="3587" width="24.44140625" style="55" customWidth="1"/>
    <col min="3588" max="3588" width="88.109375" style="55" customWidth="1"/>
    <col min="3589" max="3589" width="15.44140625" style="55" customWidth="1"/>
    <col min="3590" max="3590" width="19.5546875" style="55" customWidth="1"/>
    <col min="3591" max="3591" width="14.44140625" style="55" customWidth="1"/>
    <col min="3592" max="3592" width="13.5546875" style="55" customWidth="1"/>
    <col min="3593" max="3593" width="13.88671875" style="55" bestFit="1" customWidth="1"/>
    <col min="3594" max="3838" width="9.109375" style="55"/>
    <col min="3839" max="3839" width="11.5546875" style="55" customWidth="1"/>
    <col min="3840" max="3840" width="26.5546875" style="55" customWidth="1"/>
    <col min="3841" max="3841" width="9.109375" style="55"/>
    <col min="3842" max="3842" width="15" style="55" customWidth="1"/>
    <col min="3843" max="3843" width="24.44140625" style="55" customWidth="1"/>
    <col min="3844" max="3844" width="88.109375" style="55" customWidth="1"/>
    <col min="3845" max="3845" width="15.44140625" style="55" customWidth="1"/>
    <col min="3846" max="3846" width="19.5546875" style="55" customWidth="1"/>
    <col min="3847" max="3847" width="14.44140625" style="55" customWidth="1"/>
    <col min="3848" max="3848" width="13.5546875" style="55" customWidth="1"/>
    <col min="3849" max="3849" width="13.88671875" style="55" bestFit="1" customWidth="1"/>
    <col min="3850" max="4094" width="9.109375" style="55"/>
    <col min="4095" max="4095" width="11.5546875" style="55" customWidth="1"/>
    <col min="4096" max="4096" width="26.5546875" style="55" customWidth="1"/>
    <col min="4097" max="4097" width="9.109375" style="55"/>
    <col min="4098" max="4098" width="15" style="55" customWidth="1"/>
    <col min="4099" max="4099" width="24.44140625" style="55" customWidth="1"/>
    <col min="4100" max="4100" width="88.109375" style="55" customWidth="1"/>
    <col min="4101" max="4101" width="15.44140625" style="55" customWidth="1"/>
    <col min="4102" max="4102" width="19.5546875" style="55" customWidth="1"/>
    <col min="4103" max="4103" width="14.44140625" style="55" customWidth="1"/>
    <col min="4104" max="4104" width="13.5546875" style="55" customWidth="1"/>
    <col min="4105" max="4105" width="13.88671875" style="55" bestFit="1" customWidth="1"/>
    <col min="4106" max="4350" width="9.109375" style="55"/>
    <col min="4351" max="4351" width="11.5546875" style="55" customWidth="1"/>
    <col min="4352" max="4352" width="26.5546875" style="55" customWidth="1"/>
    <col min="4353" max="4353" width="9.109375" style="55"/>
    <col min="4354" max="4354" width="15" style="55" customWidth="1"/>
    <col min="4355" max="4355" width="24.44140625" style="55" customWidth="1"/>
    <col min="4356" max="4356" width="88.109375" style="55" customWidth="1"/>
    <col min="4357" max="4357" width="15.44140625" style="55" customWidth="1"/>
    <col min="4358" max="4358" width="19.5546875" style="55" customWidth="1"/>
    <col min="4359" max="4359" width="14.44140625" style="55" customWidth="1"/>
    <col min="4360" max="4360" width="13.5546875" style="55" customWidth="1"/>
    <col min="4361" max="4361" width="13.88671875" style="55" bestFit="1" customWidth="1"/>
    <col min="4362" max="4606" width="9.109375" style="55"/>
    <col min="4607" max="4607" width="11.5546875" style="55" customWidth="1"/>
    <col min="4608" max="4608" width="26.5546875" style="55" customWidth="1"/>
    <col min="4609" max="4609" width="9.109375" style="55"/>
    <col min="4610" max="4610" width="15" style="55" customWidth="1"/>
    <col min="4611" max="4611" width="24.44140625" style="55" customWidth="1"/>
    <col min="4612" max="4612" width="88.109375" style="55" customWidth="1"/>
    <col min="4613" max="4613" width="15.44140625" style="55" customWidth="1"/>
    <col min="4614" max="4614" width="19.5546875" style="55" customWidth="1"/>
    <col min="4615" max="4615" width="14.44140625" style="55" customWidth="1"/>
    <col min="4616" max="4616" width="13.5546875" style="55" customWidth="1"/>
    <col min="4617" max="4617" width="13.88671875" style="55" bestFit="1" customWidth="1"/>
    <col min="4618" max="4862" width="9.109375" style="55"/>
    <col min="4863" max="4863" width="11.5546875" style="55" customWidth="1"/>
    <col min="4864" max="4864" width="26.5546875" style="55" customWidth="1"/>
    <col min="4865" max="4865" width="9.109375" style="55"/>
    <col min="4866" max="4866" width="15" style="55" customWidth="1"/>
    <col min="4867" max="4867" width="24.44140625" style="55" customWidth="1"/>
    <col min="4868" max="4868" width="88.109375" style="55" customWidth="1"/>
    <col min="4869" max="4869" width="15.44140625" style="55" customWidth="1"/>
    <col min="4870" max="4870" width="19.5546875" style="55" customWidth="1"/>
    <col min="4871" max="4871" width="14.44140625" style="55" customWidth="1"/>
    <col min="4872" max="4872" width="13.5546875" style="55" customWidth="1"/>
    <col min="4873" max="4873" width="13.88671875" style="55" bestFit="1" customWidth="1"/>
    <col min="4874" max="5118" width="9.109375" style="55"/>
    <col min="5119" max="5119" width="11.5546875" style="55" customWidth="1"/>
    <col min="5120" max="5120" width="26.5546875" style="55" customWidth="1"/>
    <col min="5121" max="5121" width="9.109375" style="55"/>
    <col min="5122" max="5122" width="15" style="55" customWidth="1"/>
    <col min="5123" max="5123" width="24.44140625" style="55" customWidth="1"/>
    <col min="5124" max="5124" width="88.109375" style="55" customWidth="1"/>
    <col min="5125" max="5125" width="15.44140625" style="55" customWidth="1"/>
    <col min="5126" max="5126" width="19.5546875" style="55" customWidth="1"/>
    <col min="5127" max="5127" width="14.44140625" style="55" customWidth="1"/>
    <col min="5128" max="5128" width="13.5546875" style="55" customWidth="1"/>
    <col min="5129" max="5129" width="13.88671875" style="55" bestFit="1" customWidth="1"/>
    <col min="5130" max="5374" width="9.109375" style="55"/>
    <col min="5375" max="5375" width="11.5546875" style="55" customWidth="1"/>
    <col min="5376" max="5376" width="26.5546875" style="55" customWidth="1"/>
    <col min="5377" max="5377" width="9.109375" style="55"/>
    <col min="5378" max="5378" width="15" style="55" customWidth="1"/>
    <col min="5379" max="5379" width="24.44140625" style="55" customWidth="1"/>
    <col min="5380" max="5380" width="88.109375" style="55" customWidth="1"/>
    <col min="5381" max="5381" width="15.44140625" style="55" customWidth="1"/>
    <col min="5382" max="5382" width="19.5546875" style="55" customWidth="1"/>
    <col min="5383" max="5383" width="14.44140625" style="55" customWidth="1"/>
    <col min="5384" max="5384" width="13.5546875" style="55" customWidth="1"/>
    <col min="5385" max="5385" width="13.88671875" style="55" bestFit="1" customWidth="1"/>
    <col min="5386" max="5630" width="9.109375" style="55"/>
    <col min="5631" max="5631" width="11.5546875" style="55" customWidth="1"/>
    <col min="5632" max="5632" width="26.5546875" style="55" customWidth="1"/>
    <col min="5633" max="5633" width="9.109375" style="55"/>
    <col min="5634" max="5634" width="15" style="55" customWidth="1"/>
    <col min="5635" max="5635" width="24.44140625" style="55" customWidth="1"/>
    <col min="5636" max="5636" width="88.109375" style="55" customWidth="1"/>
    <col min="5637" max="5637" width="15.44140625" style="55" customWidth="1"/>
    <col min="5638" max="5638" width="19.5546875" style="55" customWidth="1"/>
    <col min="5639" max="5639" width="14.44140625" style="55" customWidth="1"/>
    <col min="5640" max="5640" width="13.5546875" style="55" customWidth="1"/>
    <col min="5641" max="5641" width="13.88671875" style="55" bestFit="1" customWidth="1"/>
    <col min="5642" max="5886" width="9.109375" style="55"/>
    <col min="5887" max="5887" width="11.5546875" style="55" customWidth="1"/>
    <col min="5888" max="5888" width="26.5546875" style="55" customWidth="1"/>
    <col min="5889" max="5889" width="9.109375" style="55"/>
    <col min="5890" max="5890" width="15" style="55" customWidth="1"/>
    <col min="5891" max="5891" width="24.44140625" style="55" customWidth="1"/>
    <col min="5892" max="5892" width="88.109375" style="55" customWidth="1"/>
    <col min="5893" max="5893" width="15.44140625" style="55" customWidth="1"/>
    <col min="5894" max="5894" width="19.5546875" style="55" customWidth="1"/>
    <col min="5895" max="5895" width="14.44140625" style="55" customWidth="1"/>
    <col min="5896" max="5896" width="13.5546875" style="55" customWidth="1"/>
    <col min="5897" max="5897" width="13.88671875" style="55" bestFit="1" customWidth="1"/>
    <col min="5898" max="6142" width="9.109375" style="55"/>
    <col min="6143" max="6143" width="11.5546875" style="55" customWidth="1"/>
    <col min="6144" max="6144" width="26.5546875" style="55" customWidth="1"/>
    <col min="6145" max="6145" width="9.109375" style="55"/>
    <col min="6146" max="6146" width="15" style="55" customWidth="1"/>
    <col min="6147" max="6147" width="24.44140625" style="55" customWidth="1"/>
    <col min="6148" max="6148" width="88.109375" style="55" customWidth="1"/>
    <col min="6149" max="6149" width="15.44140625" style="55" customWidth="1"/>
    <col min="6150" max="6150" width="19.5546875" style="55" customWidth="1"/>
    <col min="6151" max="6151" width="14.44140625" style="55" customWidth="1"/>
    <col min="6152" max="6152" width="13.5546875" style="55" customWidth="1"/>
    <col min="6153" max="6153" width="13.88671875" style="55" bestFit="1" customWidth="1"/>
    <col min="6154" max="6398" width="9.109375" style="55"/>
    <col min="6399" max="6399" width="11.5546875" style="55" customWidth="1"/>
    <col min="6400" max="6400" width="26.5546875" style="55" customWidth="1"/>
    <col min="6401" max="6401" width="9.109375" style="55"/>
    <col min="6402" max="6402" width="15" style="55" customWidth="1"/>
    <col min="6403" max="6403" width="24.44140625" style="55" customWidth="1"/>
    <col min="6404" max="6404" width="88.109375" style="55" customWidth="1"/>
    <col min="6405" max="6405" width="15.44140625" style="55" customWidth="1"/>
    <col min="6406" max="6406" width="19.5546875" style="55" customWidth="1"/>
    <col min="6407" max="6407" width="14.44140625" style="55" customWidth="1"/>
    <col min="6408" max="6408" width="13.5546875" style="55" customWidth="1"/>
    <col min="6409" max="6409" width="13.88671875" style="55" bestFit="1" customWidth="1"/>
    <col min="6410" max="6654" width="9.109375" style="55"/>
    <col min="6655" max="6655" width="11.5546875" style="55" customWidth="1"/>
    <col min="6656" max="6656" width="26.5546875" style="55" customWidth="1"/>
    <col min="6657" max="6657" width="9.109375" style="55"/>
    <col min="6658" max="6658" width="15" style="55" customWidth="1"/>
    <col min="6659" max="6659" width="24.44140625" style="55" customWidth="1"/>
    <col min="6660" max="6660" width="88.109375" style="55" customWidth="1"/>
    <col min="6661" max="6661" width="15.44140625" style="55" customWidth="1"/>
    <col min="6662" max="6662" width="19.5546875" style="55" customWidth="1"/>
    <col min="6663" max="6663" width="14.44140625" style="55" customWidth="1"/>
    <col min="6664" max="6664" width="13.5546875" style="55" customWidth="1"/>
    <col min="6665" max="6665" width="13.88671875" style="55" bestFit="1" customWidth="1"/>
    <col min="6666" max="6910" width="9.109375" style="55"/>
    <col min="6911" max="6911" width="11.5546875" style="55" customWidth="1"/>
    <col min="6912" max="6912" width="26.5546875" style="55" customWidth="1"/>
    <col min="6913" max="6913" width="9.109375" style="55"/>
    <col min="6914" max="6914" width="15" style="55" customWidth="1"/>
    <col min="6915" max="6915" width="24.44140625" style="55" customWidth="1"/>
    <col min="6916" max="6916" width="88.109375" style="55" customWidth="1"/>
    <col min="6917" max="6917" width="15.44140625" style="55" customWidth="1"/>
    <col min="6918" max="6918" width="19.5546875" style="55" customWidth="1"/>
    <col min="6919" max="6919" width="14.44140625" style="55" customWidth="1"/>
    <col min="6920" max="6920" width="13.5546875" style="55" customWidth="1"/>
    <col min="6921" max="6921" width="13.88671875" style="55" bestFit="1" customWidth="1"/>
    <col min="6922" max="7166" width="9.109375" style="55"/>
    <col min="7167" max="7167" width="11.5546875" style="55" customWidth="1"/>
    <col min="7168" max="7168" width="26.5546875" style="55" customWidth="1"/>
    <col min="7169" max="7169" width="9.109375" style="55"/>
    <col min="7170" max="7170" width="15" style="55" customWidth="1"/>
    <col min="7171" max="7171" width="24.44140625" style="55" customWidth="1"/>
    <col min="7172" max="7172" width="88.109375" style="55" customWidth="1"/>
    <col min="7173" max="7173" width="15.44140625" style="55" customWidth="1"/>
    <col min="7174" max="7174" width="19.5546875" style="55" customWidth="1"/>
    <col min="7175" max="7175" width="14.44140625" style="55" customWidth="1"/>
    <col min="7176" max="7176" width="13.5546875" style="55" customWidth="1"/>
    <col min="7177" max="7177" width="13.88671875" style="55" bestFit="1" customWidth="1"/>
    <col min="7178" max="7422" width="9.109375" style="55"/>
    <col min="7423" max="7423" width="11.5546875" style="55" customWidth="1"/>
    <col min="7424" max="7424" width="26.5546875" style="55" customWidth="1"/>
    <col min="7425" max="7425" width="9.109375" style="55"/>
    <col min="7426" max="7426" width="15" style="55" customWidth="1"/>
    <col min="7427" max="7427" width="24.44140625" style="55" customWidth="1"/>
    <col min="7428" max="7428" width="88.109375" style="55" customWidth="1"/>
    <col min="7429" max="7429" width="15.44140625" style="55" customWidth="1"/>
    <col min="7430" max="7430" width="19.5546875" style="55" customWidth="1"/>
    <col min="7431" max="7431" width="14.44140625" style="55" customWidth="1"/>
    <col min="7432" max="7432" width="13.5546875" style="55" customWidth="1"/>
    <col min="7433" max="7433" width="13.88671875" style="55" bestFit="1" customWidth="1"/>
    <col min="7434" max="7678" width="9.109375" style="55"/>
    <col min="7679" max="7679" width="11.5546875" style="55" customWidth="1"/>
    <col min="7680" max="7680" width="26.5546875" style="55" customWidth="1"/>
    <col min="7681" max="7681" width="9.109375" style="55"/>
    <col min="7682" max="7682" width="15" style="55" customWidth="1"/>
    <col min="7683" max="7683" width="24.44140625" style="55" customWidth="1"/>
    <col min="7684" max="7684" width="88.109375" style="55" customWidth="1"/>
    <col min="7685" max="7685" width="15.44140625" style="55" customWidth="1"/>
    <col min="7686" max="7686" width="19.5546875" style="55" customWidth="1"/>
    <col min="7687" max="7687" width="14.44140625" style="55" customWidth="1"/>
    <col min="7688" max="7688" width="13.5546875" style="55" customWidth="1"/>
    <col min="7689" max="7689" width="13.88671875" style="55" bestFit="1" customWidth="1"/>
    <col min="7690" max="7934" width="9.109375" style="55"/>
    <col min="7935" max="7935" width="11.5546875" style="55" customWidth="1"/>
    <col min="7936" max="7936" width="26.5546875" style="55" customWidth="1"/>
    <col min="7937" max="7937" width="9.109375" style="55"/>
    <col min="7938" max="7938" width="15" style="55" customWidth="1"/>
    <col min="7939" max="7939" width="24.44140625" style="55" customWidth="1"/>
    <col min="7940" max="7940" width="88.109375" style="55" customWidth="1"/>
    <col min="7941" max="7941" width="15.44140625" style="55" customWidth="1"/>
    <col min="7942" max="7942" width="19.5546875" style="55" customWidth="1"/>
    <col min="7943" max="7943" width="14.44140625" style="55" customWidth="1"/>
    <col min="7944" max="7944" width="13.5546875" style="55" customWidth="1"/>
    <col min="7945" max="7945" width="13.88671875" style="55" bestFit="1" customWidth="1"/>
    <col min="7946" max="8190" width="9.109375" style="55"/>
    <col min="8191" max="8191" width="11.5546875" style="55" customWidth="1"/>
    <col min="8192" max="8192" width="26.5546875" style="55" customWidth="1"/>
    <col min="8193" max="8193" width="9.109375" style="55"/>
    <col min="8194" max="8194" width="15" style="55" customWidth="1"/>
    <col min="8195" max="8195" width="24.44140625" style="55" customWidth="1"/>
    <col min="8196" max="8196" width="88.109375" style="55" customWidth="1"/>
    <col min="8197" max="8197" width="15.44140625" style="55" customWidth="1"/>
    <col min="8198" max="8198" width="19.5546875" style="55" customWidth="1"/>
    <col min="8199" max="8199" width="14.44140625" style="55" customWidth="1"/>
    <col min="8200" max="8200" width="13.5546875" style="55" customWidth="1"/>
    <col min="8201" max="8201" width="13.88671875" style="55" bestFit="1" customWidth="1"/>
    <col min="8202" max="8446" width="9.109375" style="55"/>
    <col min="8447" max="8447" width="11.5546875" style="55" customWidth="1"/>
    <col min="8448" max="8448" width="26.5546875" style="55" customWidth="1"/>
    <col min="8449" max="8449" width="9.109375" style="55"/>
    <col min="8450" max="8450" width="15" style="55" customWidth="1"/>
    <col min="8451" max="8451" width="24.44140625" style="55" customWidth="1"/>
    <col min="8452" max="8452" width="88.109375" style="55" customWidth="1"/>
    <col min="8453" max="8453" width="15.44140625" style="55" customWidth="1"/>
    <col min="8454" max="8454" width="19.5546875" style="55" customWidth="1"/>
    <col min="8455" max="8455" width="14.44140625" style="55" customWidth="1"/>
    <col min="8456" max="8456" width="13.5546875" style="55" customWidth="1"/>
    <col min="8457" max="8457" width="13.88671875" style="55" bestFit="1" customWidth="1"/>
    <col min="8458" max="8702" width="9.109375" style="55"/>
    <col min="8703" max="8703" width="11.5546875" style="55" customWidth="1"/>
    <col min="8704" max="8704" width="26.5546875" style="55" customWidth="1"/>
    <col min="8705" max="8705" width="9.109375" style="55"/>
    <col min="8706" max="8706" width="15" style="55" customWidth="1"/>
    <col min="8707" max="8707" width="24.44140625" style="55" customWidth="1"/>
    <col min="8708" max="8708" width="88.109375" style="55" customWidth="1"/>
    <col min="8709" max="8709" width="15.44140625" style="55" customWidth="1"/>
    <col min="8710" max="8710" width="19.5546875" style="55" customWidth="1"/>
    <col min="8711" max="8711" width="14.44140625" style="55" customWidth="1"/>
    <col min="8712" max="8712" width="13.5546875" style="55" customWidth="1"/>
    <col min="8713" max="8713" width="13.88671875" style="55" bestFit="1" customWidth="1"/>
    <col min="8714" max="8958" width="9.109375" style="55"/>
    <col min="8959" max="8959" width="11.5546875" style="55" customWidth="1"/>
    <col min="8960" max="8960" width="26.5546875" style="55" customWidth="1"/>
    <col min="8961" max="8961" width="9.109375" style="55"/>
    <col min="8962" max="8962" width="15" style="55" customWidth="1"/>
    <col min="8963" max="8963" width="24.44140625" style="55" customWidth="1"/>
    <col min="8964" max="8964" width="88.109375" style="55" customWidth="1"/>
    <col min="8965" max="8965" width="15.44140625" style="55" customWidth="1"/>
    <col min="8966" max="8966" width="19.5546875" style="55" customWidth="1"/>
    <col min="8967" max="8967" width="14.44140625" style="55" customWidth="1"/>
    <col min="8968" max="8968" width="13.5546875" style="55" customWidth="1"/>
    <col min="8969" max="8969" width="13.88671875" style="55" bestFit="1" customWidth="1"/>
    <col min="8970" max="9214" width="9.109375" style="55"/>
    <col min="9215" max="9215" width="11.5546875" style="55" customWidth="1"/>
    <col min="9216" max="9216" width="26.5546875" style="55" customWidth="1"/>
    <col min="9217" max="9217" width="9.109375" style="55"/>
    <col min="9218" max="9218" width="15" style="55" customWidth="1"/>
    <col min="9219" max="9219" width="24.44140625" style="55" customWidth="1"/>
    <col min="9220" max="9220" width="88.109375" style="55" customWidth="1"/>
    <col min="9221" max="9221" width="15.44140625" style="55" customWidth="1"/>
    <col min="9222" max="9222" width="19.5546875" style="55" customWidth="1"/>
    <col min="9223" max="9223" width="14.44140625" style="55" customWidth="1"/>
    <col min="9224" max="9224" width="13.5546875" style="55" customWidth="1"/>
    <col min="9225" max="9225" width="13.88671875" style="55" bestFit="1" customWidth="1"/>
    <col min="9226" max="9470" width="9.109375" style="55"/>
    <col min="9471" max="9471" width="11.5546875" style="55" customWidth="1"/>
    <col min="9472" max="9472" width="26.5546875" style="55" customWidth="1"/>
    <col min="9473" max="9473" width="9.109375" style="55"/>
    <col min="9474" max="9474" width="15" style="55" customWidth="1"/>
    <col min="9475" max="9475" width="24.44140625" style="55" customWidth="1"/>
    <col min="9476" max="9476" width="88.109375" style="55" customWidth="1"/>
    <col min="9477" max="9477" width="15.44140625" style="55" customWidth="1"/>
    <col min="9478" max="9478" width="19.5546875" style="55" customWidth="1"/>
    <col min="9479" max="9479" width="14.44140625" style="55" customWidth="1"/>
    <col min="9480" max="9480" width="13.5546875" style="55" customWidth="1"/>
    <col min="9481" max="9481" width="13.88671875" style="55" bestFit="1" customWidth="1"/>
    <col min="9482" max="9726" width="9.109375" style="55"/>
    <col min="9727" max="9727" width="11.5546875" style="55" customWidth="1"/>
    <col min="9728" max="9728" width="26.5546875" style="55" customWidth="1"/>
    <col min="9729" max="9729" width="9.109375" style="55"/>
    <col min="9730" max="9730" width="15" style="55" customWidth="1"/>
    <col min="9731" max="9731" width="24.44140625" style="55" customWidth="1"/>
    <col min="9732" max="9732" width="88.109375" style="55" customWidth="1"/>
    <col min="9733" max="9733" width="15.44140625" style="55" customWidth="1"/>
    <col min="9734" max="9734" width="19.5546875" style="55" customWidth="1"/>
    <col min="9735" max="9735" width="14.44140625" style="55" customWidth="1"/>
    <col min="9736" max="9736" width="13.5546875" style="55" customWidth="1"/>
    <col min="9737" max="9737" width="13.88671875" style="55" bestFit="1" customWidth="1"/>
    <col min="9738" max="9982" width="9.109375" style="55"/>
    <col min="9983" max="9983" width="11.5546875" style="55" customWidth="1"/>
    <col min="9984" max="9984" width="26.5546875" style="55" customWidth="1"/>
    <col min="9985" max="9985" width="9.109375" style="55"/>
    <col min="9986" max="9986" width="15" style="55" customWidth="1"/>
    <col min="9987" max="9987" width="24.44140625" style="55" customWidth="1"/>
    <col min="9988" max="9988" width="88.109375" style="55" customWidth="1"/>
    <col min="9989" max="9989" width="15.44140625" style="55" customWidth="1"/>
    <col min="9990" max="9990" width="19.5546875" style="55" customWidth="1"/>
    <col min="9991" max="9991" width="14.44140625" style="55" customWidth="1"/>
    <col min="9992" max="9992" width="13.5546875" style="55" customWidth="1"/>
    <col min="9993" max="9993" width="13.88671875" style="55" bestFit="1" customWidth="1"/>
    <col min="9994" max="10238" width="9.109375" style="55"/>
    <col min="10239" max="10239" width="11.5546875" style="55" customWidth="1"/>
    <col min="10240" max="10240" width="26.5546875" style="55" customWidth="1"/>
    <col min="10241" max="10241" width="9.109375" style="55"/>
    <col min="10242" max="10242" width="15" style="55" customWidth="1"/>
    <col min="10243" max="10243" width="24.44140625" style="55" customWidth="1"/>
    <col min="10244" max="10244" width="88.109375" style="55" customWidth="1"/>
    <col min="10245" max="10245" width="15.44140625" style="55" customWidth="1"/>
    <col min="10246" max="10246" width="19.5546875" style="55" customWidth="1"/>
    <col min="10247" max="10247" width="14.44140625" style="55" customWidth="1"/>
    <col min="10248" max="10248" width="13.5546875" style="55" customWidth="1"/>
    <col min="10249" max="10249" width="13.88671875" style="55" bestFit="1" customWidth="1"/>
    <col min="10250" max="10494" width="9.109375" style="55"/>
    <col min="10495" max="10495" width="11.5546875" style="55" customWidth="1"/>
    <col min="10496" max="10496" width="26.5546875" style="55" customWidth="1"/>
    <col min="10497" max="10497" width="9.109375" style="55"/>
    <col min="10498" max="10498" width="15" style="55" customWidth="1"/>
    <col min="10499" max="10499" width="24.44140625" style="55" customWidth="1"/>
    <col min="10500" max="10500" width="88.109375" style="55" customWidth="1"/>
    <col min="10501" max="10501" width="15.44140625" style="55" customWidth="1"/>
    <col min="10502" max="10502" width="19.5546875" style="55" customWidth="1"/>
    <col min="10503" max="10503" width="14.44140625" style="55" customWidth="1"/>
    <col min="10504" max="10504" width="13.5546875" style="55" customWidth="1"/>
    <col min="10505" max="10505" width="13.88671875" style="55" bestFit="1" customWidth="1"/>
    <col min="10506" max="10750" width="9.109375" style="55"/>
    <col min="10751" max="10751" width="11.5546875" style="55" customWidth="1"/>
    <col min="10752" max="10752" width="26.5546875" style="55" customWidth="1"/>
    <col min="10753" max="10753" width="9.109375" style="55"/>
    <col min="10754" max="10754" width="15" style="55" customWidth="1"/>
    <col min="10755" max="10755" width="24.44140625" style="55" customWidth="1"/>
    <col min="10756" max="10756" width="88.109375" style="55" customWidth="1"/>
    <col min="10757" max="10757" width="15.44140625" style="55" customWidth="1"/>
    <col min="10758" max="10758" width="19.5546875" style="55" customWidth="1"/>
    <col min="10759" max="10759" width="14.44140625" style="55" customWidth="1"/>
    <col min="10760" max="10760" width="13.5546875" style="55" customWidth="1"/>
    <col min="10761" max="10761" width="13.88671875" style="55" bestFit="1" customWidth="1"/>
    <col min="10762" max="11006" width="9.109375" style="55"/>
    <col min="11007" max="11007" width="11.5546875" style="55" customWidth="1"/>
    <col min="11008" max="11008" width="26.5546875" style="55" customWidth="1"/>
    <col min="11009" max="11009" width="9.109375" style="55"/>
    <col min="11010" max="11010" width="15" style="55" customWidth="1"/>
    <col min="11011" max="11011" width="24.44140625" style="55" customWidth="1"/>
    <col min="11012" max="11012" width="88.109375" style="55" customWidth="1"/>
    <col min="11013" max="11013" width="15.44140625" style="55" customWidth="1"/>
    <col min="11014" max="11014" width="19.5546875" style="55" customWidth="1"/>
    <col min="11015" max="11015" width="14.44140625" style="55" customWidth="1"/>
    <col min="11016" max="11016" width="13.5546875" style="55" customWidth="1"/>
    <col min="11017" max="11017" width="13.88671875" style="55" bestFit="1" customWidth="1"/>
    <col min="11018" max="11262" width="9.109375" style="55"/>
    <col min="11263" max="11263" width="11.5546875" style="55" customWidth="1"/>
    <col min="11264" max="11264" width="26.5546875" style="55" customWidth="1"/>
    <col min="11265" max="11265" width="9.109375" style="55"/>
    <col min="11266" max="11266" width="15" style="55" customWidth="1"/>
    <col min="11267" max="11267" width="24.44140625" style="55" customWidth="1"/>
    <col min="11268" max="11268" width="88.109375" style="55" customWidth="1"/>
    <col min="11269" max="11269" width="15.44140625" style="55" customWidth="1"/>
    <col min="11270" max="11270" width="19.5546875" style="55" customWidth="1"/>
    <col min="11271" max="11271" width="14.44140625" style="55" customWidth="1"/>
    <col min="11272" max="11272" width="13.5546875" style="55" customWidth="1"/>
    <col min="11273" max="11273" width="13.88671875" style="55" bestFit="1" customWidth="1"/>
    <col min="11274" max="11518" width="9.109375" style="55"/>
    <col min="11519" max="11519" width="11.5546875" style="55" customWidth="1"/>
    <col min="11520" max="11520" width="26.5546875" style="55" customWidth="1"/>
    <col min="11521" max="11521" width="9.109375" style="55"/>
    <col min="11522" max="11522" width="15" style="55" customWidth="1"/>
    <col min="11523" max="11523" width="24.44140625" style="55" customWidth="1"/>
    <col min="11524" max="11524" width="88.109375" style="55" customWidth="1"/>
    <col min="11525" max="11525" width="15.44140625" style="55" customWidth="1"/>
    <col min="11526" max="11526" width="19.5546875" style="55" customWidth="1"/>
    <col min="11527" max="11527" width="14.44140625" style="55" customWidth="1"/>
    <col min="11528" max="11528" width="13.5546875" style="55" customWidth="1"/>
    <col min="11529" max="11529" width="13.88671875" style="55" bestFit="1" customWidth="1"/>
    <col min="11530" max="11774" width="9.109375" style="55"/>
    <col min="11775" max="11775" width="11.5546875" style="55" customWidth="1"/>
    <col min="11776" max="11776" width="26.5546875" style="55" customWidth="1"/>
    <col min="11777" max="11777" width="9.109375" style="55"/>
    <col min="11778" max="11778" width="15" style="55" customWidth="1"/>
    <col min="11779" max="11779" width="24.44140625" style="55" customWidth="1"/>
    <col min="11780" max="11780" width="88.109375" style="55" customWidth="1"/>
    <col min="11781" max="11781" width="15.44140625" style="55" customWidth="1"/>
    <col min="11782" max="11782" width="19.5546875" style="55" customWidth="1"/>
    <col min="11783" max="11783" width="14.44140625" style="55" customWidth="1"/>
    <col min="11784" max="11784" width="13.5546875" style="55" customWidth="1"/>
    <col min="11785" max="11785" width="13.88671875" style="55" bestFit="1" customWidth="1"/>
    <col min="11786" max="12030" width="9.109375" style="55"/>
    <col min="12031" max="12031" width="11.5546875" style="55" customWidth="1"/>
    <col min="12032" max="12032" width="26.5546875" style="55" customWidth="1"/>
    <col min="12033" max="12033" width="9.109375" style="55"/>
    <col min="12034" max="12034" width="15" style="55" customWidth="1"/>
    <col min="12035" max="12035" width="24.44140625" style="55" customWidth="1"/>
    <col min="12036" max="12036" width="88.109375" style="55" customWidth="1"/>
    <col min="12037" max="12037" width="15.44140625" style="55" customWidth="1"/>
    <col min="12038" max="12038" width="19.5546875" style="55" customWidth="1"/>
    <col min="12039" max="12039" width="14.44140625" style="55" customWidth="1"/>
    <col min="12040" max="12040" width="13.5546875" style="55" customWidth="1"/>
    <col min="12041" max="12041" width="13.88671875" style="55" bestFit="1" customWidth="1"/>
    <col min="12042" max="12286" width="9.109375" style="55"/>
    <col min="12287" max="12287" width="11.5546875" style="55" customWidth="1"/>
    <col min="12288" max="12288" width="26.5546875" style="55" customWidth="1"/>
    <col min="12289" max="12289" width="9.109375" style="55"/>
    <col min="12290" max="12290" width="15" style="55" customWidth="1"/>
    <col min="12291" max="12291" width="24.44140625" style="55" customWidth="1"/>
    <col min="12292" max="12292" width="88.109375" style="55" customWidth="1"/>
    <col min="12293" max="12293" width="15.44140625" style="55" customWidth="1"/>
    <col min="12294" max="12294" width="19.5546875" style="55" customWidth="1"/>
    <col min="12295" max="12295" width="14.44140625" style="55" customWidth="1"/>
    <col min="12296" max="12296" width="13.5546875" style="55" customWidth="1"/>
    <col min="12297" max="12297" width="13.88671875" style="55" bestFit="1" customWidth="1"/>
    <col min="12298" max="12542" width="9.109375" style="55"/>
    <col min="12543" max="12543" width="11.5546875" style="55" customWidth="1"/>
    <col min="12544" max="12544" width="26.5546875" style="55" customWidth="1"/>
    <col min="12545" max="12545" width="9.109375" style="55"/>
    <col min="12546" max="12546" width="15" style="55" customWidth="1"/>
    <col min="12547" max="12547" width="24.44140625" style="55" customWidth="1"/>
    <col min="12548" max="12548" width="88.109375" style="55" customWidth="1"/>
    <col min="12549" max="12549" width="15.44140625" style="55" customWidth="1"/>
    <col min="12550" max="12550" width="19.5546875" style="55" customWidth="1"/>
    <col min="12551" max="12551" width="14.44140625" style="55" customWidth="1"/>
    <col min="12552" max="12552" width="13.5546875" style="55" customWidth="1"/>
    <col min="12553" max="12553" width="13.88671875" style="55" bestFit="1" customWidth="1"/>
    <col min="12554" max="12798" width="9.109375" style="55"/>
    <col min="12799" max="12799" width="11.5546875" style="55" customWidth="1"/>
    <col min="12800" max="12800" width="26.5546875" style="55" customWidth="1"/>
    <col min="12801" max="12801" width="9.109375" style="55"/>
    <col min="12802" max="12802" width="15" style="55" customWidth="1"/>
    <col min="12803" max="12803" width="24.44140625" style="55" customWidth="1"/>
    <col min="12804" max="12804" width="88.109375" style="55" customWidth="1"/>
    <col min="12805" max="12805" width="15.44140625" style="55" customWidth="1"/>
    <col min="12806" max="12806" width="19.5546875" style="55" customWidth="1"/>
    <col min="12807" max="12807" width="14.44140625" style="55" customWidth="1"/>
    <col min="12808" max="12808" width="13.5546875" style="55" customWidth="1"/>
    <col min="12809" max="12809" width="13.88671875" style="55" bestFit="1" customWidth="1"/>
    <col min="12810" max="13054" width="9.109375" style="55"/>
    <col min="13055" max="13055" width="11.5546875" style="55" customWidth="1"/>
    <col min="13056" max="13056" width="26.5546875" style="55" customWidth="1"/>
    <col min="13057" max="13057" width="9.109375" style="55"/>
    <col min="13058" max="13058" width="15" style="55" customWidth="1"/>
    <col min="13059" max="13059" width="24.44140625" style="55" customWidth="1"/>
    <col min="13060" max="13060" width="88.109375" style="55" customWidth="1"/>
    <col min="13061" max="13061" width="15.44140625" style="55" customWidth="1"/>
    <col min="13062" max="13062" width="19.5546875" style="55" customWidth="1"/>
    <col min="13063" max="13063" width="14.44140625" style="55" customWidth="1"/>
    <col min="13064" max="13064" width="13.5546875" style="55" customWidth="1"/>
    <col min="13065" max="13065" width="13.88671875" style="55" bestFit="1" customWidth="1"/>
    <col min="13066" max="13310" width="9.109375" style="55"/>
    <col min="13311" max="13311" width="11.5546875" style="55" customWidth="1"/>
    <col min="13312" max="13312" width="26.5546875" style="55" customWidth="1"/>
    <col min="13313" max="13313" width="9.109375" style="55"/>
    <col min="13314" max="13314" width="15" style="55" customWidth="1"/>
    <col min="13315" max="13315" width="24.44140625" style="55" customWidth="1"/>
    <col min="13316" max="13316" width="88.109375" style="55" customWidth="1"/>
    <col min="13317" max="13317" width="15.44140625" style="55" customWidth="1"/>
    <col min="13318" max="13318" width="19.5546875" style="55" customWidth="1"/>
    <col min="13319" max="13319" width="14.44140625" style="55" customWidth="1"/>
    <col min="13320" max="13320" width="13.5546875" style="55" customWidth="1"/>
    <col min="13321" max="13321" width="13.88671875" style="55" bestFit="1" customWidth="1"/>
    <col min="13322" max="13566" width="9.109375" style="55"/>
    <col min="13567" max="13567" width="11.5546875" style="55" customWidth="1"/>
    <col min="13568" max="13568" width="26.5546875" style="55" customWidth="1"/>
    <col min="13569" max="13569" width="9.109375" style="55"/>
    <col min="13570" max="13570" width="15" style="55" customWidth="1"/>
    <col min="13571" max="13571" width="24.44140625" style="55" customWidth="1"/>
    <col min="13572" max="13572" width="88.109375" style="55" customWidth="1"/>
    <col min="13573" max="13573" width="15.44140625" style="55" customWidth="1"/>
    <col min="13574" max="13574" width="19.5546875" style="55" customWidth="1"/>
    <col min="13575" max="13575" width="14.44140625" style="55" customWidth="1"/>
    <col min="13576" max="13576" width="13.5546875" style="55" customWidth="1"/>
    <col min="13577" max="13577" width="13.88671875" style="55" bestFit="1" customWidth="1"/>
    <col min="13578" max="13822" width="9.109375" style="55"/>
    <col min="13823" max="13823" width="11.5546875" style="55" customWidth="1"/>
    <col min="13824" max="13824" width="26.5546875" style="55" customWidth="1"/>
    <col min="13825" max="13825" width="9.109375" style="55"/>
    <col min="13826" max="13826" width="15" style="55" customWidth="1"/>
    <col min="13827" max="13827" width="24.44140625" style="55" customWidth="1"/>
    <col min="13828" max="13828" width="88.109375" style="55" customWidth="1"/>
    <col min="13829" max="13829" width="15.44140625" style="55" customWidth="1"/>
    <col min="13830" max="13830" width="19.5546875" style="55" customWidth="1"/>
    <col min="13831" max="13831" width="14.44140625" style="55" customWidth="1"/>
    <col min="13832" max="13832" width="13.5546875" style="55" customWidth="1"/>
    <col min="13833" max="13833" width="13.88671875" style="55" bestFit="1" customWidth="1"/>
    <col min="13834" max="14078" width="9.109375" style="55"/>
    <col min="14079" max="14079" width="11.5546875" style="55" customWidth="1"/>
    <col min="14080" max="14080" width="26.5546875" style="55" customWidth="1"/>
    <col min="14081" max="14081" width="9.109375" style="55"/>
    <col min="14082" max="14082" width="15" style="55" customWidth="1"/>
    <col min="14083" max="14083" width="24.44140625" style="55" customWidth="1"/>
    <col min="14084" max="14084" width="88.109375" style="55" customWidth="1"/>
    <col min="14085" max="14085" width="15.44140625" style="55" customWidth="1"/>
    <col min="14086" max="14086" width="19.5546875" style="55" customWidth="1"/>
    <col min="14087" max="14087" width="14.44140625" style="55" customWidth="1"/>
    <col min="14088" max="14088" width="13.5546875" style="55" customWidth="1"/>
    <col min="14089" max="14089" width="13.88671875" style="55" bestFit="1" customWidth="1"/>
    <col min="14090" max="14334" width="9.109375" style="55"/>
    <col min="14335" max="14335" width="11.5546875" style="55" customWidth="1"/>
    <col min="14336" max="14336" width="26.5546875" style="55" customWidth="1"/>
    <col min="14337" max="14337" width="9.109375" style="55"/>
    <col min="14338" max="14338" width="15" style="55" customWidth="1"/>
    <col min="14339" max="14339" width="24.44140625" style="55" customWidth="1"/>
    <col min="14340" max="14340" width="88.109375" style="55" customWidth="1"/>
    <col min="14341" max="14341" width="15.44140625" style="55" customWidth="1"/>
    <col min="14342" max="14342" width="19.5546875" style="55" customWidth="1"/>
    <col min="14343" max="14343" width="14.44140625" style="55" customWidth="1"/>
    <col min="14344" max="14344" width="13.5546875" style="55" customWidth="1"/>
    <col min="14345" max="14345" width="13.88671875" style="55" bestFit="1" customWidth="1"/>
    <col min="14346" max="14590" width="9.109375" style="55"/>
    <col min="14591" max="14591" width="11.5546875" style="55" customWidth="1"/>
    <col min="14592" max="14592" width="26.5546875" style="55" customWidth="1"/>
    <col min="14593" max="14593" width="9.109375" style="55"/>
    <col min="14594" max="14594" width="15" style="55" customWidth="1"/>
    <col min="14595" max="14595" width="24.44140625" style="55" customWidth="1"/>
    <col min="14596" max="14596" width="88.109375" style="55" customWidth="1"/>
    <col min="14597" max="14597" width="15.44140625" style="55" customWidth="1"/>
    <col min="14598" max="14598" width="19.5546875" style="55" customWidth="1"/>
    <col min="14599" max="14599" width="14.44140625" style="55" customWidth="1"/>
    <col min="14600" max="14600" width="13.5546875" style="55" customWidth="1"/>
    <col min="14601" max="14601" width="13.88671875" style="55" bestFit="1" customWidth="1"/>
    <col min="14602" max="14846" width="9.109375" style="55"/>
    <col min="14847" max="14847" width="11.5546875" style="55" customWidth="1"/>
    <col min="14848" max="14848" width="26.5546875" style="55" customWidth="1"/>
    <col min="14849" max="14849" width="9.109375" style="55"/>
    <col min="14850" max="14850" width="15" style="55" customWidth="1"/>
    <col min="14851" max="14851" width="24.44140625" style="55" customWidth="1"/>
    <col min="14852" max="14852" width="88.109375" style="55" customWidth="1"/>
    <col min="14853" max="14853" width="15.44140625" style="55" customWidth="1"/>
    <col min="14854" max="14854" width="19.5546875" style="55" customWidth="1"/>
    <col min="14855" max="14855" width="14.44140625" style="55" customWidth="1"/>
    <col min="14856" max="14856" width="13.5546875" style="55" customWidth="1"/>
    <col min="14857" max="14857" width="13.88671875" style="55" bestFit="1" customWidth="1"/>
    <col min="14858" max="15102" width="9.109375" style="55"/>
    <col min="15103" max="15103" width="11.5546875" style="55" customWidth="1"/>
    <col min="15104" max="15104" width="26.5546875" style="55" customWidth="1"/>
    <col min="15105" max="15105" width="9.109375" style="55"/>
    <col min="15106" max="15106" width="15" style="55" customWidth="1"/>
    <col min="15107" max="15107" width="24.44140625" style="55" customWidth="1"/>
    <col min="15108" max="15108" width="88.109375" style="55" customWidth="1"/>
    <col min="15109" max="15109" width="15.44140625" style="55" customWidth="1"/>
    <col min="15110" max="15110" width="19.5546875" style="55" customWidth="1"/>
    <col min="15111" max="15111" width="14.44140625" style="55" customWidth="1"/>
    <col min="15112" max="15112" width="13.5546875" style="55" customWidth="1"/>
    <col min="15113" max="15113" width="13.88671875" style="55" bestFit="1" customWidth="1"/>
    <col min="15114" max="15358" width="9.109375" style="55"/>
    <col min="15359" max="15359" width="11.5546875" style="55" customWidth="1"/>
    <col min="15360" max="15360" width="26.5546875" style="55" customWidth="1"/>
    <col min="15361" max="15361" width="9.109375" style="55"/>
    <col min="15362" max="15362" width="15" style="55" customWidth="1"/>
    <col min="15363" max="15363" width="24.44140625" style="55" customWidth="1"/>
    <col min="15364" max="15364" width="88.109375" style="55" customWidth="1"/>
    <col min="15365" max="15365" width="15.44140625" style="55" customWidth="1"/>
    <col min="15366" max="15366" width="19.5546875" style="55" customWidth="1"/>
    <col min="15367" max="15367" width="14.44140625" style="55" customWidth="1"/>
    <col min="15368" max="15368" width="13.5546875" style="55" customWidth="1"/>
    <col min="15369" max="15369" width="13.88671875" style="55" bestFit="1" customWidth="1"/>
    <col min="15370" max="15614" width="9.109375" style="55"/>
    <col min="15615" max="15615" width="11.5546875" style="55" customWidth="1"/>
    <col min="15616" max="15616" width="26.5546875" style="55" customWidth="1"/>
    <col min="15617" max="15617" width="9.109375" style="55"/>
    <col min="15618" max="15618" width="15" style="55" customWidth="1"/>
    <col min="15619" max="15619" width="24.44140625" style="55" customWidth="1"/>
    <col min="15620" max="15620" width="88.109375" style="55" customWidth="1"/>
    <col min="15621" max="15621" width="15.44140625" style="55" customWidth="1"/>
    <col min="15622" max="15622" width="19.5546875" style="55" customWidth="1"/>
    <col min="15623" max="15623" width="14.44140625" style="55" customWidth="1"/>
    <col min="15624" max="15624" width="13.5546875" style="55" customWidth="1"/>
    <col min="15625" max="15625" width="13.88671875" style="55" bestFit="1" customWidth="1"/>
    <col min="15626" max="15870" width="9.109375" style="55"/>
    <col min="15871" max="15871" width="11.5546875" style="55" customWidth="1"/>
    <col min="15872" max="15872" width="26.5546875" style="55" customWidth="1"/>
    <col min="15873" max="15873" width="9.109375" style="55"/>
    <col min="15874" max="15874" width="15" style="55" customWidth="1"/>
    <col min="15875" max="15875" width="24.44140625" style="55" customWidth="1"/>
    <col min="15876" max="15876" width="88.109375" style="55" customWidth="1"/>
    <col min="15877" max="15877" width="15.44140625" style="55" customWidth="1"/>
    <col min="15878" max="15878" width="19.5546875" style="55" customWidth="1"/>
    <col min="15879" max="15879" width="14.44140625" style="55" customWidth="1"/>
    <col min="15880" max="15880" width="13.5546875" style="55" customWidth="1"/>
    <col min="15881" max="15881" width="13.88671875" style="55" bestFit="1" customWidth="1"/>
    <col min="15882" max="16126" width="9.109375" style="55"/>
    <col min="16127" max="16127" width="11.5546875" style="55" customWidth="1"/>
    <col min="16128" max="16128" width="26.5546875" style="55" customWidth="1"/>
    <col min="16129" max="16129" width="9.109375" style="55"/>
    <col min="16130" max="16130" width="15" style="55" customWidth="1"/>
    <col min="16131" max="16131" width="24.44140625" style="55" customWidth="1"/>
    <col min="16132" max="16132" width="88.109375" style="55" customWidth="1"/>
    <col min="16133" max="16133" width="15.44140625" style="55" customWidth="1"/>
    <col min="16134" max="16134" width="19.5546875" style="55" customWidth="1"/>
    <col min="16135" max="16135" width="14.44140625" style="55" customWidth="1"/>
    <col min="16136" max="16136" width="13.5546875" style="55" customWidth="1"/>
    <col min="16137" max="16137" width="13.88671875" style="55" bestFit="1" customWidth="1"/>
    <col min="16138" max="16383" width="9.109375" style="55"/>
    <col min="16384" max="16384" width="9.109375" style="55" customWidth="1"/>
  </cols>
  <sheetData>
    <row r="1" spans="1:11"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1" s="199" customFormat="1" x14ac:dyDescent="0.3">
      <c r="A2" s="128" t="s">
        <v>69</v>
      </c>
      <c r="B2" s="129" t="s">
        <v>70</v>
      </c>
      <c r="C2" s="52">
        <v>4180</v>
      </c>
      <c r="D2" s="52">
        <v>6122</v>
      </c>
      <c r="E2" s="52" t="s">
        <v>71</v>
      </c>
      <c r="F2" s="132" t="s">
        <v>72</v>
      </c>
      <c r="G2" s="204">
        <v>1000000</v>
      </c>
      <c r="H2" s="204"/>
      <c r="I2" s="204"/>
      <c r="J2" s="204"/>
      <c r="K2" s="204"/>
    </row>
    <row r="3" spans="1:11" s="199" customFormat="1" x14ac:dyDescent="0.3">
      <c r="A3" s="128" t="s">
        <v>69</v>
      </c>
      <c r="B3" s="129" t="s">
        <v>70</v>
      </c>
      <c r="C3" s="52">
        <v>4180</v>
      </c>
      <c r="D3" s="52">
        <v>6122</v>
      </c>
      <c r="E3" s="52" t="s">
        <v>71</v>
      </c>
      <c r="F3" s="132" t="s">
        <v>73</v>
      </c>
      <c r="G3" s="204">
        <v>1000000</v>
      </c>
      <c r="H3" s="204"/>
      <c r="I3" s="204"/>
      <c r="J3" s="204"/>
      <c r="K3" s="204"/>
    </row>
    <row r="4" spans="1:11" s="199" customFormat="1" x14ac:dyDescent="0.3">
      <c r="A4" s="128" t="s">
        <v>69</v>
      </c>
      <c r="B4" s="129" t="s">
        <v>70</v>
      </c>
      <c r="C4" s="52">
        <v>3739</v>
      </c>
      <c r="D4" s="52">
        <v>6121</v>
      </c>
      <c r="E4" s="52" t="s">
        <v>74</v>
      </c>
      <c r="F4" s="132" t="s">
        <v>75</v>
      </c>
      <c r="G4" s="204">
        <v>500000</v>
      </c>
      <c r="H4" s="204">
        <v>500000</v>
      </c>
      <c r="I4" s="204"/>
      <c r="J4" s="204"/>
      <c r="K4" s="204"/>
    </row>
    <row r="5" spans="1:11" s="199" customFormat="1" x14ac:dyDescent="0.3">
      <c r="A5" s="128" t="s">
        <v>76</v>
      </c>
      <c r="B5" s="132" t="s">
        <v>78</v>
      </c>
      <c r="C5" s="52">
        <v>4560</v>
      </c>
      <c r="D5" s="52">
        <v>6121</v>
      </c>
      <c r="E5" s="53" t="s">
        <v>77</v>
      </c>
      <c r="F5" s="129" t="s">
        <v>79</v>
      </c>
      <c r="G5" s="204">
        <v>5000000</v>
      </c>
      <c r="H5" s="204"/>
      <c r="I5" s="204"/>
      <c r="J5" s="204"/>
      <c r="K5" s="204"/>
    </row>
    <row r="6" spans="1:11" s="199" customFormat="1" x14ac:dyDescent="0.3">
      <c r="A6" s="128" t="s">
        <v>76</v>
      </c>
      <c r="B6" s="129" t="s">
        <v>248</v>
      </c>
      <c r="C6" s="52"/>
      <c r="D6" s="52">
        <v>6121</v>
      </c>
      <c r="E6" s="52"/>
      <c r="F6" s="132" t="s">
        <v>249</v>
      </c>
      <c r="G6" s="204">
        <v>30000000</v>
      </c>
      <c r="H6" s="204"/>
      <c r="I6" s="204"/>
      <c r="J6" s="204"/>
      <c r="K6" s="204"/>
    </row>
    <row r="7" spans="1:11" s="199" customFormat="1" x14ac:dyDescent="0.3">
      <c r="A7" s="128" t="s">
        <v>76</v>
      </c>
      <c r="B7" s="129" t="s">
        <v>80</v>
      </c>
      <c r="C7" s="52"/>
      <c r="D7" s="52">
        <v>6121</v>
      </c>
      <c r="E7" s="52"/>
      <c r="F7" s="132" t="s">
        <v>81</v>
      </c>
      <c r="G7" s="204">
        <v>5000000</v>
      </c>
      <c r="H7" s="204"/>
      <c r="I7" s="204"/>
      <c r="J7" s="204"/>
      <c r="K7" s="204"/>
    </row>
    <row r="8" spans="1:11" s="199" customFormat="1" x14ac:dyDescent="0.3">
      <c r="A8" s="128" t="s">
        <v>76</v>
      </c>
      <c r="B8" s="132" t="s">
        <v>84</v>
      </c>
      <c r="C8" s="52">
        <v>4561</v>
      </c>
      <c r="D8" s="52">
        <v>6121</v>
      </c>
      <c r="E8" s="53" t="s">
        <v>77</v>
      </c>
      <c r="F8" s="129"/>
      <c r="G8" s="204">
        <v>6000000</v>
      </c>
      <c r="H8" s="204">
        <v>6000000</v>
      </c>
      <c r="I8" s="204">
        <v>6000000</v>
      </c>
      <c r="J8" s="204">
        <v>6000000</v>
      </c>
      <c r="K8" s="204"/>
    </row>
    <row r="9" spans="1:11" s="199" customFormat="1" x14ac:dyDescent="0.3">
      <c r="A9" s="128" t="s">
        <v>76</v>
      </c>
      <c r="B9" s="129" t="s">
        <v>85</v>
      </c>
      <c r="C9" s="52"/>
      <c r="D9" s="52">
        <v>6121</v>
      </c>
      <c r="E9" s="52"/>
      <c r="F9" s="132" t="s">
        <v>86</v>
      </c>
      <c r="G9" s="204"/>
      <c r="H9" s="204">
        <v>35000000</v>
      </c>
      <c r="I9" s="204">
        <v>30000000</v>
      </c>
      <c r="J9" s="204"/>
      <c r="K9" s="204"/>
    </row>
    <row r="10" spans="1:11" s="199" customFormat="1" x14ac:dyDescent="0.3">
      <c r="A10" s="128" t="s">
        <v>87</v>
      </c>
      <c r="B10" s="132" t="s">
        <v>88</v>
      </c>
      <c r="C10" s="52"/>
      <c r="D10" s="52">
        <v>6120</v>
      </c>
      <c r="E10" s="52"/>
      <c r="F10" s="132" t="s">
        <v>89</v>
      </c>
      <c r="G10" s="204"/>
      <c r="H10" s="204"/>
      <c r="I10" s="204"/>
      <c r="J10" s="204"/>
      <c r="K10" s="204">
        <v>120000000</v>
      </c>
    </row>
    <row r="11" spans="1:11" s="199" customFormat="1" x14ac:dyDescent="0.3">
      <c r="A11" s="128" t="s">
        <v>76</v>
      </c>
      <c r="B11" s="132" t="s">
        <v>90</v>
      </c>
      <c r="C11" s="52"/>
      <c r="D11" s="52">
        <v>6121</v>
      </c>
      <c r="E11" s="52"/>
      <c r="F11" s="132" t="s">
        <v>91</v>
      </c>
      <c r="G11" s="204"/>
      <c r="H11" s="204"/>
      <c r="I11" s="204"/>
      <c r="K11" s="204">
        <v>80000000</v>
      </c>
    </row>
    <row r="12" spans="1:11" s="199" customFormat="1" x14ac:dyDescent="0.3">
      <c r="A12" s="128" t="s">
        <v>76</v>
      </c>
      <c r="B12" s="129" t="s">
        <v>92</v>
      </c>
      <c r="C12" s="52"/>
      <c r="D12" s="52"/>
      <c r="E12" s="52"/>
      <c r="F12" s="132"/>
      <c r="G12" s="204">
        <v>2000000</v>
      </c>
      <c r="H12" s="204">
        <v>2000000</v>
      </c>
      <c r="I12" s="204">
        <v>2000000</v>
      </c>
      <c r="J12" s="204"/>
      <c r="K12" s="204"/>
    </row>
    <row r="13" spans="1:11" s="199" customFormat="1" x14ac:dyDescent="0.3">
      <c r="A13" s="128" t="s">
        <v>76</v>
      </c>
      <c r="B13" s="129" t="s">
        <v>93</v>
      </c>
      <c r="C13" s="52"/>
      <c r="D13" s="52"/>
      <c r="E13" s="52" t="s">
        <v>94</v>
      </c>
      <c r="F13" s="132"/>
      <c r="G13" s="204"/>
      <c r="H13" s="204">
        <v>5000000</v>
      </c>
      <c r="I13" s="204">
        <v>5000000</v>
      </c>
      <c r="J13" s="204"/>
      <c r="K13" s="204"/>
    </row>
    <row r="14" spans="1:11" s="199" customFormat="1" x14ac:dyDescent="0.3">
      <c r="A14" s="128" t="s">
        <v>76</v>
      </c>
      <c r="B14" s="129" t="s">
        <v>95</v>
      </c>
      <c r="C14" s="52"/>
      <c r="D14" s="52"/>
      <c r="E14" s="52"/>
      <c r="F14" s="132" t="s">
        <v>96</v>
      </c>
      <c r="G14" s="204"/>
      <c r="H14" s="204">
        <v>10000000</v>
      </c>
      <c r="I14" s="204"/>
      <c r="J14" s="204"/>
      <c r="K14" s="204"/>
    </row>
    <row r="15" spans="1:11" s="199" customFormat="1" x14ac:dyDescent="0.3">
      <c r="A15" s="128" t="s">
        <v>76</v>
      </c>
      <c r="B15" s="132" t="s">
        <v>245</v>
      </c>
      <c r="C15" s="52"/>
      <c r="D15" s="52"/>
      <c r="E15" s="53"/>
      <c r="F15" s="132"/>
      <c r="G15" s="204"/>
      <c r="H15" s="204"/>
      <c r="I15" s="204"/>
      <c r="K15" s="204">
        <v>30000000</v>
      </c>
    </row>
    <row r="16" spans="1:11" s="199" customFormat="1" x14ac:dyDescent="0.3">
      <c r="A16" s="128" t="s">
        <v>76</v>
      </c>
      <c r="B16" s="132" t="s">
        <v>246</v>
      </c>
      <c r="C16" s="52"/>
      <c r="D16" s="52"/>
      <c r="E16" s="53"/>
      <c r="F16" s="132"/>
      <c r="G16" s="204">
        <v>10000000</v>
      </c>
      <c r="H16" s="204"/>
      <c r="I16" s="204"/>
      <c r="J16" s="204"/>
      <c r="K16" s="204"/>
    </row>
    <row r="17" spans="1:11" s="199" customFormat="1" x14ac:dyDescent="0.3">
      <c r="A17" s="128" t="s">
        <v>76</v>
      </c>
      <c r="B17" s="132" t="s">
        <v>161</v>
      </c>
      <c r="C17" s="52"/>
      <c r="D17" s="52">
        <v>6121</v>
      </c>
      <c r="E17" s="53"/>
      <c r="F17" s="132" t="s">
        <v>162</v>
      </c>
      <c r="G17" s="204">
        <v>1000000</v>
      </c>
      <c r="H17" s="204"/>
      <c r="I17" s="204"/>
      <c r="J17" s="204"/>
      <c r="K17" s="204"/>
    </row>
    <row r="18" spans="1:11" s="199" customFormat="1" x14ac:dyDescent="0.3">
      <c r="A18" s="128"/>
      <c r="B18" s="129"/>
      <c r="C18" s="52"/>
      <c r="D18" s="52"/>
      <c r="E18" s="52"/>
      <c r="F18" s="132" t="s">
        <v>61</v>
      </c>
      <c r="G18" s="204">
        <f>SUM(G2:G17)</f>
        <v>61500000</v>
      </c>
      <c r="H18" s="204">
        <f>SUM(H2:H17)</f>
        <v>58500000</v>
      </c>
      <c r="I18" s="204">
        <f>SUM(I2:I17)</f>
        <v>43000000</v>
      </c>
      <c r="J18" s="204">
        <f>SUM(J2:J17)</f>
        <v>6000000</v>
      </c>
      <c r="K18" s="204">
        <f>SUM(K2:K17)</f>
        <v>230000000</v>
      </c>
    </row>
    <row r="1048555" spans="9:9" ht="17.399999999999999" x14ac:dyDescent="0.3">
      <c r="I1048555" s="126"/>
    </row>
    <row r="1048556" spans="9:9" x14ac:dyDescent="0.3">
      <c r="I1048556" s="174"/>
    </row>
    <row r="1048557" spans="9:9" x14ac:dyDescent="0.3">
      <c r="I1048557" s="174"/>
    </row>
    <row r="1048558" spans="9:9" x14ac:dyDescent="0.3">
      <c r="I1048558" s="174"/>
    </row>
  </sheetData>
  <autoFilter ref="A1:WVQ17"/>
  <pageMargins left="0.7" right="0.7" top="0.78740157499999996" bottom="0.78740157499999996"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
  <sheetViews>
    <sheetView zoomScaleNormal="100" workbookViewId="0">
      <selection activeCell="A4" sqref="A4:K4"/>
    </sheetView>
  </sheetViews>
  <sheetFormatPr defaultRowHeight="14.4" x14ac:dyDescent="0.3"/>
  <cols>
    <col min="1" max="1" width="11.5546875" style="192" bestFit="1" customWidth="1"/>
    <col min="2" max="2" width="22.5546875" style="55" bestFit="1" customWidth="1"/>
    <col min="3" max="3" width="8.44140625" style="55" hidden="1" customWidth="1"/>
    <col min="4" max="4" width="17.5546875" style="55" hidden="1" customWidth="1"/>
    <col min="5" max="5" width="16.88671875" style="55" bestFit="1" customWidth="1"/>
    <col min="6" max="6" width="53.5546875" style="55" customWidth="1"/>
    <col min="7" max="7" width="15" style="173" customWidth="1"/>
    <col min="8" max="8" width="14.88671875" style="173" customWidth="1"/>
    <col min="9" max="10" width="15" style="55" bestFit="1" customWidth="1"/>
    <col min="11" max="11" width="10.88671875" style="55" bestFit="1" customWidth="1"/>
    <col min="12" max="254" width="9.109375" style="55"/>
    <col min="255" max="255" width="11.5546875" style="55" bestFit="1" customWidth="1"/>
    <col min="256" max="256" width="22.5546875" style="55" bestFit="1" customWidth="1"/>
    <col min="257" max="257" width="8.44140625" style="55" bestFit="1" customWidth="1"/>
    <col min="258" max="258" width="17.5546875" style="55" customWidth="1"/>
    <col min="259" max="259" width="16.88671875" style="55" bestFit="1" customWidth="1"/>
    <col min="260" max="260" width="125.5546875" style="55" bestFit="1" customWidth="1"/>
    <col min="261" max="261" width="17.44140625" style="55" customWidth="1"/>
    <col min="262" max="262" width="13.88671875" style="55" customWidth="1"/>
    <col min="263" max="263" width="15" style="55" customWidth="1"/>
    <col min="264" max="264" width="14.88671875" style="55" customWidth="1"/>
    <col min="265" max="265" width="12.5546875" style="55" bestFit="1" customWidth="1"/>
    <col min="266" max="510" width="9.109375" style="55"/>
    <col min="511" max="511" width="11.5546875" style="55" bestFit="1" customWidth="1"/>
    <col min="512" max="512" width="22.5546875" style="55" bestFit="1" customWidth="1"/>
    <col min="513" max="513" width="8.44140625" style="55" bestFit="1" customWidth="1"/>
    <col min="514" max="514" width="17.5546875" style="55" customWidth="1"/>
    <col min="515" max="515" width="16.88671875" style="55" bestFit="1" customWidth="1"/>
    <col min="516" max="516" width="125.5546875" style="55" bestFit="1" customWidth="1"/>
    <col min="517" max="517" width="17.44140625" style="55" customWidth="1"/>
    <col min="518" max="518" width="13.88671875" style="55" customWidth="1"/>
    <col min="519" max="519" width="15" style="55" customWidth="1"/>
    <col min="520" max="520" width="14.88671875" style="55" customWidth="1"/>
    <col min="521" max="521" width="12.5546875" style="55" bestFit="1" customWidth="1"/>
    <col min="522" max="766" width="9.109375" style="55"/>
    <col min="767" max="767" width="11.5546875" style="55" bestFit="1" customWidth="1"/>
    <col min="768" max="768" width="22.5546875" style="55" bestFit="1" customWidth="1"/>
    <col min="769" max="769" width="8.44140625" style="55" bestFit="1" customWidth="1"/>
    <col min="770" max="770" width="17.5546875" style="55" customWidth="1"/>
    <col min="771" max="771" width="16.88671875" style="55" bestFit="1" customWidth="1"/>
    <col min="772" max="772" width="125.5546875" style="55" bestFit="1" customWidth="1"/>
    <col min="773" max="773" width="17.44140625" style="55" customWidth="1"/>
    <col min="774" max="774" width="13.88671875" style="55" customWidth="1"/>
    <col min="775" max="775" width="15" style="55" customWidth="1"/>
    <col min="776" max="776" width="14.88671875" style="55" customWidth="1"/>
    <col min="777" max="777" width="12.5546875" style="55" bestFit="1" customWidth="1"/>
    <col min="778" max="1022" width="9.109375" style="55"/>
    <col min="1023" max="1023" width="11.5546875" style="55" bestFit="1" customWidth="1"/>
    <col min="1024" max="1024" width="22.5546875" style="55" bestFit="1" customWidth="1"/>
    <col min="1025" max="1025" width="8.44140625" style="55" bestFit="1" customWidth="1"/>
    <col min="1026" max="1026" width="17.5546875" style="55" customWidth="1"/>
    <col min="1027" max="1027" width="16.88671875" style="55" bestFit="1" customWidth="1"/>
    <col min="1028" max="1028" width="125.5546875" style="55" bestFit="1" customWidth="1"/>
    <col min="1029" max="1029" width="17.44140625" style="55" customWidth="1"/>
    <col min="1030" max="1030" width="13.88671875" style="55" customWidth="1"/>
    <col min="1031" max="1031" width="15" style="55" customWidth="1"/>
    <col min="1032" max="1032" width="14.88671875" style="55" customWidth="1"/>
    <col min="1033" max="1033" width="12.5546875" style="55" bestFit="1" customWidth="1"/>
    <col min="1034" max="1278" width="9.109375" style="55"/>
    <col min="1279" max="1279" width="11.5546875" style="55" bestFit="1" customWidth="1"/>
    <col min="1280" max="1280" width="22.5546875" style="55" bestFit="1" customWidth="1"/>
    <col min="1281" max="1281" width="8.44140625" style="55" bestFit="1" customWidth="1"/>
    <col min="1282" max="1282" width="17.5546875" style="55" customWidth="1"/>
    <col min="1283" max="1283" width="16.88671875" style="55" bestFit="1" customWidth="1"/>
    <col min="1284" max="1284" width="125.5546875" style="55" bestFit="1" customWidth="1"/>
    <col min="1285" max="1285" width="17.44140625" style="55" customWidth="1"/>
    <col min="1286" max="1286" width="13.88671875" style="55" customWidth="1"/>
    <col min="1287" max="1287" width="15" style="55" customWidth="1"/>
    <col min="1288" max="1288" width="14.88671875" style="55" customWidth="1"/>
    <col min="1289" max="1289" width="12.5546875" style="55" bestFit="1" customWidth="1"/>
    <col min="1290" max="1534" width="9.109375" style="55"/>
    <col min="1535" max="1535" width="11.5546875" style="55" bestFit="1" customWidth="1"/>
    <col min="1536" max="1536" width="22.5546875" style="55" bestFit="1" customWidth="1"/>
    <col min="1537" max="1537" width="8.44140625" style="55" bestFit="1" customWidth="1"/>
    <col min="1538" max="1538" width="17.5546875" style="55" customWidth="1"/>
    <col min="1539" max="1539" width="16.88671875" style="55" bestFit="1" customWidth="1"/>
    <col min="1540" max="1540" width="125.5546875" style="55" bestFit="1" customWidth="1"/>
    <col min="1541" max="1541" width="17.44140625" style="55" customWidth="1"/>
    <col min="1542" max="1542" width="13.88671875" style="55" customWidth="1"/>
    <col min="1543" max="1543" width="15" style="55" customWidth="1"/>
    <col min="1544" max="1544" width="14.88671875" style="55" customWidth="1"/>
    <col min="1545" max="1545" width="12.5546875" style="55" bestFit="1" customWidth="1"/>
    <col min="1546" max="1790" width="9.109375" style="55"/>
    <col min="1791" max="1791" width="11.5546875" style="55" bestFit="1" customWidth="1"/>
    <col min="1792" max="1792" width="22.5546875" style="55" bestFit="1" customWidth="1"/>
    <col min="1793" max="1793" width="8.44140625" style="55" bestFit="1" customWidth="1"/>
    <col min="1794" max="1794" width="17.5546875" style="55" customWidth="1"/>
    <col min="1795" max="1795" width="16.88671875" style="55" bestFit="1" customWidth="1"/>
    <col min="1796" max="1796" width="125.5546875" style="55" bestFit="1" customWidth="1"/>
    <col min="1797" max="1797" width="17.44140625" style="55" customWidth="1"/>
    <col min="1798" max="1798" width="13.88671875" style="55" customWidth="1"/>
    <col min="1799" max="1799" width="15" style="55" customWidth="1"/>
    <col min="1800" max="1800" width="14.88671875" style="55" customWidth="1"/>
    <col min="1801" max="1801" width="12.5546875" style="55" bestFit="1" customWidth="1"/>
    <col min="1802" max="2046" width="9.109375" style="55"/>
    <col min="2047" max="2047" width="11.5546875" style="55" bestFit="1" customWidth="1"/>
    <col min="2048" max="2048" width="22.5546875" style="55" bestFit="1" customWidth="1"/>
    <col min="2049" max="2049" width="8.44140625" style="55" bestFit="1" customWidth="1"/>
    <col min="2050" max="2050" width="17.5546875" style="55" customWidth="1"/>
    <col min="2051" max="2051" width="16.88671875" style="55" bestFit="1" customWidth="1"/>
    <col min="2052" max="2052" width="125.5546875" style="55" bestFit="1" customWidth="1"/>
    <col min="2053" max="2053" width="17.44140625" style="55" customWidth="1"/>
    <col min="2054" max="2054" width="13.88671875" style="55" customWidth="1"/>
    <col min="2055" max="2055" width="15" style="55" customWidth="1"/>
    <col min="2056" max="2056" width="14.88671875" style="55" customWidth="1"/>
    <col min="2057" max="2057" width="12.5546875" style="55" bestFit="1" customWidth="1"/>
    <col min="2058" max="2302" width="9.109375" style="55"/>
    <col min="2303" max="2303" width="11.5546875" style="55" bestFit="1" customWidth="1"/>
    <col min="2304" max="2304" width="22.5546875" style="55" bestFit="1" customWidth="1"/>
    <col min="2305" max="2305" width="8.44140625" style="55" bestFit="1" customWidth="1"/>
    <col min="2306" max="2306" width="17.5546875" style="55" customWidth="1"/>
    <col min="2307" max="2307" width="16.88671875" style="55" bestFit="1" customWidth="1"/>
    <col min="2308" max="2308" width="125.5546875" style="55" bestFit="1" customWidth="1"/>
    <col min="2309" max="2309" width="17.44140625" style="55" customWidth="1"/>
    <col min="2310" max="2310" width="13.88671875" style="55" customWidth="1"/>
    <col min="2311" max="2311" width="15" style="55" customWidth="1"/>
    <col min="2312" max="2312" width="14.88671875" style="55" customWidth="1"/>
    <col min="2313" max="2313" width="12.5546875" style="55" bestFit="1" customWidth="1"/>
    <col min="2314" max="2558" width="9.109375" style="55"/>
    <col min="2559" max="2559" width="11.5546875" style="55" bestFit="1" customWidth="1"/>
    <col min="2560" max="2560" width="22.5546875" style="55" bestFit="1" customWidth="1"/>
    <col min="2561" max="2561" width="8.44140625" style="55" bestFit="1" customWidth="1"/>
    <col min="2562" max="2562" width="17.5546875" style="55" customWidth="1"/>
    <col min="2563" max="2563" width="16.88671875" style="55" bestFit="1" customWidth="1"/>
    <col min="2564" max="2564" width="125.5546875" style="55" bestFit="1" customWidth="1"/>
    <col min="2565" max="2565" width="17.44140625" style="55" customWidth="1"/>
    <col min="2566" max="2566" width="13.88671875" style="55" customWidth="1"/>
    <col min="2567" max="2567" width="15" style="55" customWidth="1"/>
    <col min="2568" max="2568" width="14.88671875" style="55" customWidth="1"/>
    <col min="2569" max="2569" width="12.5546875" style="55" bestFit="1" customWidth="1"/>
    <col min="2570" max="2814" width="9.109375" style="55"/>
    <col min="2815" max="2815" width="11.5546875" style="55" bestFit="1" customWidth="1"/>
    <col min="2816" max="2816" width="22.5546875" style="55" bestFit="1" customWidth="1"/>
    <col min="2817" max="2817" width="8.44140625" style="55" bestFit="1" customWidth="1"/>
    <col min="2818" max="2818" width="17.5546875" style="55" customWidth="1"/>
    <col min="2819" max="2819" width="16.88671875" style="55" bestFit="1" customWidth="1"/>
    <col min="2820" max="2820" width="125.5546875" style="55" bestFit="1" customWidth="1"/>
    <col min="2821" max="2821" width="17.44140625" style="55" customWidth="1"/>
    <col min="2822" max="2822" width="13.88671875" style="55" customWidth="1"/>
    <col min="2823" max="2823" width="15" style="55" customWidth="1"/>
    <col min="2824" max="2824" width="14.88671875" style="55" customWidth="1"/>
    <col min="2825" max="2825" width="12.5546875" style="55" bestFit="1" customWidth="1"/>
    <col min="2826" max="3070" width="9.109375" style="55"/>
    <col min="3071" max="3071" width="11.5546875" style="55" bestFit="1" customWidth="1"/>
    <col min="3072" max="3072" width="22.5546875" style="55" bestFit="1" customWidth="1"/>
    <col min="3073" max="3073" width="8.44140625" style="55" bestFit="1" customWidth="1"/>
    <col min="3074" max="3074" width="17.5546875" style="55" customWidth="1"/>
    <col min="3075" max="3075" width="16.88671875" style="55" bestFit="1" customWidth="1"/>
    <col min="3076" max="3076" width="125.5546875" style="55" bestFit="1" customWidth="1"/>
    <col min="3077" max="3077" width="17.44140625" style="55" customWidth="1"/>
    <col min="3078" max="3078" width="13.88671875" style="55" customWidth="1"/>
    <col min="3079" max="3079" width="15" style="55" customWidth="1"/>
    <col min="3080" max="3080" width="14.88671875" style="55" customWidth="1"/>
    <col min="3081" max="3081" width="12.5546875" style="55" bestFit="1" customWidth="1"/>
    <col min="3082" max="3326" width="9.109375" style="55"/>
    <col min="3327" max="3327" width="11.5546875" style="55" bestFit="1" customWidth="1"/>
    <col min="3328" max="3328" width="22.5546875" style="55" bestFit="1" customWidth="1"/>
    <col min="3329" max="3329" width="8.44140625" style="55" bestFit="1" customWidth="1"/>
    <col min="3330" max="3330" width="17.5546875" style="55" customWidth="1"/>
    <col min="3331" max="3331" width="16.88671875" style="55" bestFit="1" customWidth="1"/>
    <col min="3332" max="3332" width="125.5546875" style="55" bestFit="1" customWidth="1"/>
    <col min="3333" max="3333" width="17.44140625" style="55" customWidth="1"/>
    <col min="3334" max="3334" width="13.88671875" style="55" customWidth="1"/>
    <col min="3335" max="3335" width="15" style="55" customWidth="1"/>
    <col min="3336" max="3336" width="14.88671875" style="55" customWidth="1"/>
    <col min="3337" max="3337" width="12.5546875" style="55" bestFit="1" customWidth="1"/>
    <col min="3338" max="3582" width="9.109375" style="55"/>
    <col min="3583" max="3583" width="11.5546875" style="55" bestFit="1" customWidth="1"/>
    <col min="3584" max="3584" width="22.5546875" style="55" bestFit="1" customWidth="1"/>
    <col min="3585" max="3585" width="8.44140625" style="55" bestFit="1" customWidth="1"/>
    <col min="3586" max="3586" width="17.5546875" style="55" customWidth="1"/>
    <col min="3587" max="3587" width="16.88671875" style="55" bestFit="1" customWidth="1"/>
    <col min="3588" max="3588" width="125.5546875" style="55" bestFit="1" customWidth="1"/>
    <col min="3589" max="3589" width="17.44140625" style="55" customWidth="1"/>
    <col min="3590" max="3590" width="13.88671875" style="55" customWidth="1"/>
    <col min="3591" max="3591" width="15" style="55" customWidth="1"/>
    <col min="3592" max="3592" width="14.88671875" style="55" customWidth="1"/>
    <col min="3593" max="3593" width="12.5546875" style="55" bestFit="1" customWidth="1"/>
    <col min="3594" max="3838" width="9.109375" style="55"/>
    <col min="3839" max="3839" width="11.5546875" style="55" bestFit="1" customWidth="1"/>
    <col min="3840" max="3840" width="22.5546875" style="55" bestFit="1" customWidth="1"/>
    <col min="3841" max="3841" width="8.44140625" style="55" bestFit="1" customWidth="1"/>
    <col min="3842" max="3842" width="17.5546875" style="55" customWidth="1"/>
    <col min="3843" max="3843" width="16.88671875" style="55" bestFit="1" customWidth="1"/>
    <col min="3844" max="3844" width="125.5546875" style="55" bestFit="1" customWidth="1"/>
    <col min="3845" max="3845" width="17.44140625" style="55" customWidth="1"/>
    <col min="3846" max="3846" width="13.88671875" style="55" customWidth="1"/>
    <col min="3847" max="3847" width="15" style="55" customWidth="1"/>
    <col min="3848" max="3848" width="14.88671875" style="55" customWidth="1"/>
    <col min="3849" max="3849" width="12.5546875" style="55" bestFit="1" customWidth="1"/>
    <col min="3850" max="4094" width="9.109375" style="55"/>
    <col min="4095" max="4095" width="11.5546875" style="55" bestFit="1" customWidth="1"/>
    <col min="4096" max="4096" width="22.5546875" style="55" bestFit="1" customWidth="1"/>
    <col min="4097" max="4097" width="8.44140625" style="55" bestFit="1" customWidth="1"/>
    <col min="4098" max="4098" width="17.5546875" style="55" customWidth="1"/>
    <col min="4099" max="4099" width="16.88671875" style="55" bestFit="1" customWidth="1"/>
    <col min="4100" max="4100" width="125.5546875" style="55" bestFit="1" customWidth="1"/>
    <col min="4101" max="4101" width="17.44140625" style="55" customWidth="1"/>
    <col min="4102" max="4102" width="13.88671875" style="55" customWidth="1"/>
    <col min="4103" max="4103" width="15" style="55" customWidth="1"/>
    <col min="4104" max="4104" width="14.88671875" style="55" customWidth="1"/>
    <col min="4105" max="4105" width="12.5546875" style="55" bestFit="1" customWidth="1"/>
    <col min="4106" max="4350" width="9.109375" style="55"/>
    <col min="4351" max="4351" width="11.5546875" style="55" bestFit="1" customWidth="1"/>
    <col min="4352" max="4352" width="22.5546875" style="55" bestFit="1" customWidth="1"/>
    <col min="4353" max="4353" width="8.44140625" style="55" bestFit="1" customWidth="1"/>
    <col min="4354" max="4354" width="17.5546875" style="55" customWidth="1"/>
    <col min="4355" max="4355" width="16.88671875" style="55" bestFit="1" customWidth="1"/>
    <col min="4356" max="4356" width="125.5546875" style="55" bestFit="1" customWidth="1"/>
    <col min="4357" max="4357" width="17.44140625" style="55" customWidth="1"/>
    <col min="4358" max="4358" width="13.88671875" style="55" customWidth="1"/>
    <col min="4359" max="4359" width="15" style="55" customWidth="1"/>
    <col min="4360" max="4360" width="14.88671875" style="55" customWidth="1"/>
    <col min="4361" max="4361" width="12.5546875" style="55" bestFit="1" customWidth="1"/>
    <col min="4362" max="4606" width="9.109375" style="55"/>
    <col min="4607" max="4607" width="11.5546875" style="55" bestFit="1" customWidth="1"/>
    <col min="4608" max="4608" width="22.5546875" style="55" bestFit="1" customWidth="1"/>
    <col min="4609" max="4609" width="8.44140625" style="55" bestFit="1" customWidth="1"/>
    <col min="4610" max="4610" width="17.5546875" style="55" customWidth="1"/>
    <col min="4611" max="4611" width="16.88671875" style="55" bestFit="1" customWidth="1"/>
    <col min="4612" max="4612" width="125.5546875" style="55" bestFit="1" customWidth="1"/>
    <col min="4613" max="4613" width="17.44140625" style="55" customWidth="1"/>
    <col min="4614" max="4614" width="13.88671875" style="55" customWidth="1"/>
    <col min="4615" max="4615" width="15" style="55" customWidth="1"/>
    <col min="4616" max="4616" width="14.88671875" style="55" customWidth="1"/>
    <col min="4617" max="4617" width="12.5546875" style="55" bestFit="1" customWidth="1"/>
    <col min="4618" max="4862" width="9.109375" style="55"/>
    <col min="4863" max="4863" width="11.5546875" style="55" bestFit="1" customWidth="1"/>
    <col min="4864" max="4864" width="22.5546875" style="55" bestFit="1" customWidth="1"/>
    <col min="4865" max="4865" width="8.44140625" style="55" bestFit="1" customWidth="1"/>
    <col min="4866" max="4866" width="17.5546875" style="55" customWidth="1"/>
    <col min="4867" max="4867" width="16.88671875" style="55" bestFit="1" customWidth="1"/>
    <col min="4868" max="4868" width="125.5546875" style="55" bestFit="1" customWidth="1"/>
    <col min="4869" max="4869" width="17.44140625" style="55" customWidth="1"/>
    <col min="4870" max="4870" width="13.88671875" style="55" customWidth="1"/>
    <col min="4871" max="4871" width="15" style="55" customWidth="1"/>
    <col min="4872" max="4872" width="14.88671875" style="55" customWidth="1"/>
    <col min="4873" max="4873" width="12.5546875" style="55" bestFit="1" customWidth="1"/>
    <col min="4874" max="5118" width="9.109375" style="55"/>
    <col min="5119" max="5119" width="11.5546875" style="55" bestFit="1" customWidth="1"/>
    <col min="5120" max="5120" width="22.5546875" style="55" bestFit="1" customWidth="1"/>
    <col min="5121" max="5121" width="8.44140625" style="55" bestFit="1" customWidth="1"/>
    <col min="5122" max="5122" width="17.5546875" style="55" customWidth="1"/>
    <col min="5123" max="5123" width="16.88671875" style="55" bestFit="1" customWidth="1"/>
    <col min="5124" max="5124" width="125.5546875" style="55" bestFit="1" customWidth="1"/>
    <col min="5125" max="5125" width="17.44140625" style="55" customWidth="1"/>
    <col min="5126" max="5126" width="13.88671875" style="55" customWidth="1"/>
    <col min="5127" max="5127" width="15" style="55" customWidth="1"/>
    <col min="5128" max="5128" width="14.88671875" style="55" customWidth="1"/>
    <col min="5129" max="5129" width="12.5546875" style="55" bestFit="1" customWidth="1"/>
    <col min="5130" max="5374" width="9.109375" style="55"/>
    <col min="5375" max="5375" width="11.5546875" style="55" bestFit="1" customWidth="1"/>
    <col min="5376" max="5376" width="22.5546875" style="55" bestFit="1" customWidth="1"/>
    <col min="5377" max="5377" width="8.44140625" style="55" bestFit="1" customWidth="1"/>
    <col min="5378" max="5378" width="17.5546875" style="55" customWidth="1"/>
    <col min="5379" max="5379" width="16.88671875" style="55" bestFit="1" customWidth="1"/>
    <col min="5380" max="5380" width="125.5546875" style="55" bestFit="1" customWidth="1"/>
    <col min="5381" max="5381" width="17.44140625" style="55" customWidth="1"/>
    <col min="5382" max="5382" width="13.88671875" style="55" customWidth="1"/>
    <col min="5383" max="5383" width="15" style="55" customWidth="1"/>
    <col min="5384" max="5384" width="14.88671875" style="55" customWidth="1"/>
    <col min="5385" max="5385" width="12.5546875" style="55" bestFit="1" customWidth="1"/>
    <col min="5386" max="5630" width="9.109375" style="55"/>
    <col min="5631" max="5631" width="11.5546875" style="55" bestFit="1" customWidth="1"/>
    <col min="5632" max="5632" width="22.5546875" style="55" bestFit="1" customWidth="1"/>
    <col min="5633" max="5633" width="8.44140625" style="55" bestFit="1" customWidth="1"/>
    <col min="5634" max="5634" width="17.5546875" style="55" customWidth="1"/>
    <col min="5635" max="5635" width="16.88671875" style="55" bestFit="1" customWidth="1"/>
    <col min="5636" max="5636" width="125.5546875" style="55" bestFit="1" customWidth="1"/>
    <col min="5637" max="5637" width="17.44140625" style="55" customWidth="1"/>
    <col min="5638" max="5638" width="13.88671875" style="55" customWidth="1"/>
    <col min="5639" max="5639" width="15" style="55" customWidth="1"/>
    <col min="5640" max="5640" width="14.88671875" style="55" customWidth="1"/>
    <col min="5641" max="5641" width="12.5546875" style="55" bestFit="1" customWidth="1"/>
    <col min="5642" max="5886" width="9.109375" style="55"/>
    <col min="5887" max="5887" width="11.5546875" style="55" bestFit="1" customWidth="1"/>
    <col min="5888" max="5888" width="22.5546875" style="55" bestFit="1" customWidth="1"/>
    <col min="5889" max="5889" width="8.44140625" style="55" bestFit="1" customWidth="1"/>
    <col min="5890" max="5890" width="17.5546875" style="55" customWidth="1"/>
    <col min="5891" max="5891" width="16.88671875" style="55" bestFit="1" customWidth="1"/>
    <col min="5892" max="5892" width="125.5546875" style="55" bestFit="1" customWidth="1"/>
    <col min="5893" max="5893" width="17.44140625" style="55" customWidth="1"/>
    <col min="5894" max="5894" width="13.88671875" style="55" customWidth="1"/>
    <col min="5895" max="5895" width="15" style="55" customWidth="1"/>
    <col min="5896" max="5896" width="14.88671875" style="55" customWidth="1"/>
    <col min="5897" max="5897" width="12.5546875" style="55" bestFit="1" customWidth="1"/>
    <col min="5898" max="6142" width="9.109375" style="55"/>
    <col min="6143" max="6143" width="11.5546875" style="55" bestFit="1" customWidth="1"/>
    <col min="6144" max="6144" width="22.5546875" style="55" bestFit="1" customWidth="1"/>
    <col min="6145" max="6145" width="8.44140625" style="55" bestFit="1" customWidth="1"/>
    <col min="6146" max="6146" width="17.5546875" style="55" customWidth="1"/>
    <col min="6147" max="6147" width="16.88671875" style="55" bestFit="1" customWidth="1"/>
    <col min="6148" max="6148" width="125.5546875" style="55" bestFit="1" customWidth="1"/>
    <col min="6149" max="6149" width="17.44140625" style="55" customWidth="1"/>
    <col min="6150" max="6150" width="13.88671875" style="55" customWidth="1"/>
    <col min="6151" max="6151" width="15" style="55" customWidth="1"/>
    <col min="6152" max="6152" width="14.88671875" style="55" customWidth="1"/>
    <col min="6153" max="6153" width="12.5546875" style="55" bestFit="1" customWidth="1"/>
    <col min="6154" max="6398" width="9.109375" style="55"/>
    <col min="6399" max="6399" width="11.5546875" style="55" bestFit="1" customWidth="1"/>
    <col min="6400" max="6400" width="22.5546875" style="55" bestFit="1" customWidth="1"/>
    <col min="6401" max="6401" width="8.44140625" style="55" bestFit="1" customWidth="1"/>
    <col min="6402" max="6402" width="17.5546875" style="55" customWidth="1"/>
    <col min="6403" max="6403" width="16.88671875" style="55" bestFit="1" customWidth="1"/>
    <col min="6404" max="6404" width="125.5546875" style="55" bestFit="1" customWidth="1"/>
    <col min="6405" max="6405" width="17.44140625" style="55" customWidth="1"/>
    <col min="6406" max="6406" width="13.88671875" style="55" customWidth="1"/>
    <col min="6407" max="6407" width="15" style="55" customWidth="1"/>
    <col min="6408" max="6408" width="14.88671875" style="55" customWidth="1"/>
    <col min="6409" max="6409" width="12.5546875" style="55" bestFit="1" customWidth="1"/>
    <col min="6410" max="6654" width="9.109375" style="55"/>
    <col min="6655" max="6655" width="11.5546875" style="55" bestFit="1" customWidth="1"/>
    <col min="6656" max="6656" width="22.5546875" style="55" bestFit="1" customWidth="1"/>
    <col min="6657" max="6657" width="8.44140625" style="55" bestFit="1" customWidth="1"/>
    <col min="6658" max="6658" width="17.5546875" style="55" customWidth="1"/>
    <col min="6659" max="6659" width="16.88671875" style="55" bestFit="1" customWidth="1"/>
    <col min="6660" max="6660" width="125.5546875" style="55" bestFit="1" customWidth="1"/>
    <col min="6661" max="6661" width="17.44140625" style="55" customWidth="1"/>
    <col min="6662" max="6662" width="13.88671875" style="55" customWidth="1"/>
    <col min="6663" max="6663" width="15" style="55" customWidth="1"/>
    <col min="6664" max="6664" width="14.88671875" style="55" customWidth="1"/>
    <col min="6665" max="6665" width="12.5546875" style="55" bestFit="1" customWidth="1"/>
    <col min="6666" max="6910" width="9.109375" style="55"/>
    <col min="6911" max="6911" width="11.5546875" style="55" bestFit="1" customWidth="1"/>
    <col min="6912" max="6912" width="22.5546875" style="55" bestFit="1" customWidth="1"/>
    <col min="6913" max="6913" width="8.44140625" style="55" bestFit="1" customWidth="1"/>
    <col min="6914" max="6914" width="17.5546875" style="55" customWidth="1"/>
    <col min="6915" max="6915" width="16.88671875" style="55" bestFit="1" customWidth="1"/>
    <col min="6916" max="6916" width="125.5546875" style="55" bestFit="1" customWidth="1"/>
    <col min="6917" max="6917" width="17.44140625" style="55" customWidth="1"/>
    <col min="6918" max="6918" width="13.88671875" style="55" customWidth="1"/>
    <col min="6919" max="6919" width="15" style="55" customWidth="1"/>
    <col min="6920" max="6920" width="14.88671875" style="55" customWidth="1"/>
    <col min="6921" max="6921" width="12.5546875" style="55" bestFit="1" customWidth="1"/>
    <col min="6922" max="7166" width="9.109375" style="55"/>
    <col min="7167" max="7167" width="11.5546875" style="55" bestFit="1" customWidth="1"/>
    <col min="7168" max="7168" width="22.5546875" style="55" bestFit="1" customWidth="1"/>
    <col min="7169" max="7169" width="8.44140625" style="55" bestFit="1" customWidth="1"/>
    <col min="7170" max="7170" width="17.5546875" style="55" customWidth="1"/>
    <col min="7171" max="7171" width="16.88671875" style="55" bestFit="1" customWidth="1"/>
    <col min="7172" max="7172" width="125.5546875" style="55" bestFit="1" customWidth="1"/>
    <col min="7173" max="7173" width="17.44140625" style="55" customWidth="1"/>
    <col min="7174" max="7174" width="13.88671875" style="55" customWidth="1"/>
    <col min="7175" max="7175" width="15" style="55" customWidth="1"/>
    <col min="7176" max="7176" width="14.88671875" style="55" customWidth="1"/>
    <col min="7177" max="7177" width="12.5546875" style="55" bestFit="1" customWidth="1"/>
    <col min="7178" max="7422" width="9.109375" style="55"/>
    <col min="7423" max="7423" width="11.5546875" style="55" bestFit="1" customWidth="1"/>
    <col min="7424" max="7424" width="22.5546875" style="55" bestFit="1" customWidth="1"/>
    <col min="7425" max="7425" width="8.44140625" style="55" bestFit="1" customWidth="1"/>
    <col min="7426" max="7426" width="17.5546875" style="55" customWidth="1"/>
    <col min="7427" max="7427" width="16.88671875" style="55" bestFit="1" customWidth="1"/>
    <col min="7428" max="7428" width="125.5546875" style="55" bestFit="1" customWidth="1"/>
    <col min="7429" max="7429" width="17.44140625" style="55" customWidth="1"/>
    <col min="7430" max="7430" width="13.88671875" style="55" customWidth="1"/>
    <col min="7431" max="7431" width="15" style="55" customWidth="1"/>
    <col min="7432" max="7432" width="14.88671875" style="55" customWidth="1"/>
    <col min="7433" max="7433" width="12.5546875" style="55" bestFit="1" customWidth="1"/>
    <col min="7434" max="7678" width="9.109375" style="55"/>
    <col min="7679" max="7679" width="11.5546875" style="55" bestFit="1" customWidth="1"/>
    <col min="7680" max="7680" width="22.5546875" style="55" bestFit="1" customWidth="1"/>
    <col min="7681" max="7681" width="8.44140625" style="55" bestFit="1" customWidth="1"/>
    <col min="7682" max="7682" width="17.5546875" style="55" customWidth="1"/>
    <col min="7683" max="7683" width="16.88671875" style="55" bestFit="1" customWidth="1"/>
    <col min="7684" max="7684" width="125.5546875" style="55" bestFit="1" customWidth="1"/>
    <col min="7685" max="7685" width="17.44140625" style="55" customWidth="1"/>
    <col min="7686" max="7686" width="13.88671875" style="55" customWidth="1"/>
    <col min="7687" max="7687" width="15" style="55" customWidth="1"/>
    <col min="7688" max="7688" width="14.88671875" style="55" customWidth="1"/>
    <col min="7689" max="7689" width="12.5546875" style="55" bestFit="1" customWidth="1"/>
    <col min="7690" max="7934" width="9.109375" style="55"/>
    <col min="7935" max="7935" width="11.5546875" style="55" bestFit="1" customWidth="1"/>
    <col min="7936" max="7936" width="22.5546875" style="55" bestFit="1" customWidth="1"/>
    <col min="7937" max="7937" width="8.44140625" style="55" bestFit="1" customWidth="1"/>
    <col min="7938" max="7938" width="17.5546875" style="55" customWidth="1"/>
    <col min="7939" max="7939" width="16.88671875" style="55" bestFit="1" customWidth="1"/>
    <col min="7940" max="7940" width="125.5546875" style="55" bestFit="1" customWidth="1"/>
    <col min="7941" max="7941" width="17.44140625" style="55" customWidth="1"/>
    <col min="7942" max="7942" width="13.88671875" style="55" customWidth="1"/>
    <col min="7943" max="7943" width="15" style="55" customWidth="1"/>
    <col min="7944" max="7944" width="14.88671875" style="55" customWidth="1"/>
    <col min="7945" max="7945" width="12.5546875" style="55" bestFit="1" customWidth="1"/>
    <col min="7946" max="8190" width="9.109375" style="55"/>
    <col min="8191" max="8191" width="11.5546875" style="55" bestFit="1" customWidth="1"/>
    <col min="8192" max="8192" width="22.5546875" style="55" bestFit="1" customWidth="1"/>
    <col min="8193" max="8193" width="8.44140625" style="55" bestFit="1" customWidth="1"/>
    <col min="8194" max="8194" width="17.5546875" style="55" customWidth="1"/>
    <col min="8195" max="8195" width="16.88671875" style="55" bestFit="1" customWidth="1"/>
    <col min="8196" max="8196" width="125.5546875" style="55" bestFit="1" customWidth="1"/>
    <col min="8197" max="8197" width="17.44140625" style="55" customWidth="1"/>
    <col min="8198" max="8198" width="13.88671875" style="55" customWidth="1"/>
    <col min="8199" max="8199" width="15" style="55" customWidth="1"/>
    <col min="8200" max="8200" width="14.88671875" style="55" customWidth="1"/>
    <col min="8201" max="8201" width="12.5546875" style="55" bestFit="1" customWidth="1"/>
    <col min="8202" max="8446" width="9.109375" style="55"/>
    <col min="8447" max="8447" width="11.5546875" style="55" bestFit="1" customWidth="1"/>
    <col min="8448" max="8448" width="22.5546875" style="55" bestFit="1" customWidth="1"/>
    <col min="8449" max="8449" width="8.44140625" style="55" bestFit="1" customWidth="1"/>
    <col min="8450" max="8450" width="17.5546875" style="55" customWidth="1"/>
    <col min="8451" max="8451" width="16.88671875" style="55" bestFit="1" customWidth="1"/>
    <col min="8452" max="8452" width="125.5546875" style="55" bestFit="1" customWidth="1"/>
    <col min="8453" max="8453" width="17.44140625" style="55" customWidth="1"/>
    <col min="8454" max="8454" width="13.88671875" style="55" customWidth="1"/>
    <col min="8455" max="8455" width="15" style="55" customWidth="1"/>
    <col min="8456" max="8456" width="14.88671875" style="55" customWidth="1"/>
    <col min="8457" max="8457" width="12.5546875" style="55" bestFit="1" customWidth="1"/>
    <col min="8458" max="8702" width="9.109375" style="55"/>
    <col min="8703" max="8703" width="11.5546875" style="55" bestFit="1" customWidth="1"/>
    <col min="8704" max="8704" width="22.5546875" style="55" bestFit="1" customWidth="1"/>
    <col min="8705" max="8705" width="8.44140625" style="55" bestFit="1" customWidth="1"/>
    <col min="8706" max="8706" width="17.5546875" style="55" customWidth="1"/>
    <col min="8707" max="8707" width="16.88671875" style="55" bestFit="1" customWidth="1"/>
    <col min="8708" max="8708" width="125.5546875" style="55" bestFit="1" customWidth="1"/>
    <col min="8709" max="8709" width="17.44140625" style="55" customWidth="1"/>
    <col min="8710" max="8710" width="13.88671875" style="55" customWidth="1"/>
    <col min="8711" max="8711" width="15" style="55" customWidth="1"/>
    <col min="8712" max="8712" width="14.88671875" style="55" customWidth="1"/>
    <col min="8713" max="8713" width="12.5546875" style="55" bestFit="1" customWidth="1"/>
    <col min="8714" max="8958" width="9.109375" style="55"/>
    <col min="8959" max="8959" width="11.5546875" style="55" bestFit="1" customWidth="1"/>
    <col min="8960" max="8960" width="22.5546875" style="55" bestFit="1" customWidth="1"/>
    <col min="8961" max="8961" width="8.44140625" style="55" bestFit="1" customWidth="1"/>
    <col min="8962" max="8962" width="17.5546875" style="55" customWidth="1"/>
    <col min="8963" max="8963" width="16.88671875" style="55" bestFit="1" customWidth="1"/>
    <col min="8964" max="8964" width="125.5546875" style="55" bestFit="1" customWidth="1"/>
    <col min="8965" max="8965" width="17.44140625" style="55" customWidth="1"/>
    <col min="8966" max="8966" width="13.88671875" style="55" customWidth="1"/>
    <col min="8967" max="8967" width="15" style="55" customWidth="1"/>
    <col min="8968" max="8968" width="14.88671875" style="55" customWidth="1"/>
    <col min="8969" max="8969" width="12.5546875" style="55" bestFit="1" customWidth="1"/>
    <col min="8970" max="9214" width="9.109375" style="55"/>
    <col min="9215" max="9215" width="11.5546875" style="55" bestFit="1" customWidth="1"/>
    <col min="9216" max="9216" width="22.5546875" style="55" bestFit="1" customWidth="1"/>
    <col min="9217" max="9217" width="8.44140625" style="55" bestFit="1" customWidth="1"/>
    <col min="9218" max="9218" width="17.5546875" style="55" customWidth="1"/>
    <col min="9219" max="9219" width="16.88671875" style="55" bestFit="1" customWidth="1"/>
    <col min="9220" max="9220" width="125.5546875" style="55" bestFit="1" customWidth="1"/>
    <col min="9221" max="9221" width="17.44140625" style="55" customWidth="1"/>
    <col min="9222" max="9222" width="13.88671875" style="55" customWidth="1"/>
    <col min="9223" max="9223" width="15" style="55" customWidth="1"/>
    <col min="9224" max="9224" width="14.88671875" style="55" customWidth="1"/>
    <col min="9225" max="9225" width="12.5546875" style="55" bestFit="1" customWidth="1"/>
    <col min="9226" max="9470" width="9.109375" style="55"/>
    <col min="9471" max="9471" width="11.5546875" style="55" bestFit="1" customWidth="1"/>
    <col min="9472" max="9472" width="22.5546875" style="55" bestFit="1" customWidth="1"/>
    <col min="9473" max="9473" width="8.44140625" style="55" bestFit="1" customWidth="1"/>
    <col min="9474" max="9474" width="17.5546875" style="55" customWidth="1"/>
    <col min="9475" max="9475" width="16.88671875" style="55" bestFit="1" customWidth="1"/>
    <col min="9476" max="9476" width="125.5546875" style="55" bestFit="1" customWidth="1"/>
    <col min="9477" max="9477" width="17.44140625" style="55" customWidth="1"/>
    <col min="9478" max="9478" width="13.88671875" style="55" customWidth="1"/>
    <col min="9479" max="9479" width="15" style="55" customWidth="1"/>
    <col min="9480" max="9480" width="14.88671875" style="55" customWidth="1"/>
    <col min="9481" max="9481" width="12.5546875" style="55" bestFit="1" customWidth="1"/>
    <col min="9482" max="9726" width="9.109375" style="55"/>
    <col min="9727" max="9727" width="11.5546875" style="55" bestFit="1" customWidth="1"/>
    <col min="9728" max="9728" width="22.5546875" style="55" bestFit="1" customWidth="1"/>
    <col min="9729" max="9729" width="8.44140625" style="55" bestFit="1" customWidth="1"/>
    <col min="9730" max="9730" width="17.5546875" style="55" customWidth="1"/>
    <col min="9731" max="9731" width="16.88671875" style="55" bestFit="1" customWidth="1"/>
    <col min="9732" max="9732" width="125.5546875" style="55" bestFit="1" customWidth="1"/>
    <col min="9733" max="9733" width="17.44140625" style="55" customWidth="1"/>
    <col min="9734" max="9734" width="13.88671875" style="55" customWidth="1"/>
    <col min="9735" max="9735" width="15" style="55" customWidth="1"/>
    <col min="9736" max="9736" width="14.88671875" style="55" customWidth="1"/>
    <col min="9737" max="9737" width="12.5546875" style="55" bestFit="1" customWidth="1"/>
    <col min="9738" max="9982" width="9.109375" style="55"/>
    <col min="9983" max="9983" width="11.5546875" style="55" bestFit="1" customWidth="1"/>
    <col min="9984" max="9984" width="22.5546875" style="55" bestFit="1" customWidth="1"/>
    <col min="9985" max="9985" width="8.44140625" style="55" bestFit="1" customWidth="1"/>
    <col min="9986" max="9986" width="17.5546875" style="55" customWidth="1"/>
    <col min="9987" max="9987" width="16.88671875" style="55" bestFit="1" customWidth="1"/>
    <col min="9988" max="9988" width="125.5546875" style="55" bestFit="1" customWidth="1"/>
    <col min="9989" max="9989" width="17.44140625" style="55" customWidth="1"/>
    <col min="9990" max="9990" width="13.88671875" style="55" customWidth="1"/>
    <col min="9991" max="9991" width="15" style="55" customWidth="1"/>
    <col min="9992" max="9992" width="14.88671875" style="55" customWidth="1"/>
    <col min="9993" max="9993" width="12.5546875" style="55" bestFit="1" customWidth="1"/>
    <col min="9994" max="10238" width="9.109375" style="55"/>
    <col min="10239" max="10239" width="11.5546875" style="55" bestFit="1" customWidth="1"/>
    <col min="10240" max="10240" width="22.5546875" style="55" bestFit="1" customWidth="1"/>
    <col min="10241" max="10241" width="8.44140625" style="55" bestFit="1" customWidth="1"/>
    <col min="10242" max="10242" width="17.5546875" style="55" customWidth="1"/>
    <col min="10243" max="10243" width="16.88671875" style="55" bestFit="1" customWidth="1"/>
    <col min="10244" max="10244" width="125.5546875" style="55" bestFit="1" customWidth="1"/>
    <col min="10245" max="10245" width="17.44140625" style="55" customWidth="1"/>
    <col min="10246" max="10246" width="13.88671875" style="55" customWidth="1"/>
    <col min="10247" max="10247" width="15" style="55" customWidth="1"/>
    <col min="10248" max="10248" width="14.88671875" style="55" customWidth="1"/>
    <col min="10249" max="10249" width="12.5546875" style="55" bestFit="1" customWidth="1"/>
    <col min="10250" max="10494" width="9.109375" style="55"/>
    <col min="10495" max="10495" width="11.5546875" style="55" bestFit="1" customWidth="1"/>
    <col min="10496" max="10496" width="22.5546875" style="55" bestFit="1" customWidth="1"/>
    <col min="10497" max="10497" width="8.44140625" style="55" bestFit="1" customWidth="1"/>
    <col min="10498" max="10498" width="17.5546875" style="55" customWidth="1"/>
    <col min="10499" max="10499" width="16.88671875" style="55" bestFit="1" customWidth="1"/>
    <col min="10500" max="10500" width="125.5546875" style="55" bestFit="1" customWidth="1"/>
    <col min="10501" max="10501" width="17.44140625" style="55" customWidth="1"/>
    <col min="10502" max="10502" width="13.88671875" style="55" customWidth="1"/>
    <col min="10503" max="10503" width="15" style="55" customWidth="1"/>
    <col min="10504" max="10504" width="14.88671875" style="55" customWidth="1"/>
    <col min="10505" max="10505" width="12.5546875" style="55" bestFit="1" customWidth="1"/>
    <col min="10506" max="10750" width="9.109375" style="55"/>
    <col min="10751" max="10751" width="11.5546875" style="55" bestFit="1" customWidth="1"/>
    <col min="10752" max="10752" width="22.5546875" style="55" bestFit="1" customWidth="1"/>
    <col min="10753" max="10753" width="8.44140625" style="55" bestFit="1" customWidth="1"/>
    <col min="10754" max="10754" width="17.5546875" style="55" customWidth="1"/>
    <col min="10755" max="10755" width="16.88671875" style="55" bestFit="1" customWidth="1"/>
    <col min="10756" max="10756" width="125.5546875" style="55" bestFit="1" customWidth="1"/>
    <col min="10757" max="10757" width="17.44140625" style="55" customWidth="1"/>
    <col min="10758" max="10758" width="13.88671875" style="55" customWidth="1"/>
    <col min="10759" max="10759" width="15" style="55" customWidth="1"/>
    <col min="10760" max="10760" width="14.88671875" style="55" customWidth="1"/>
    <col min="10761" max="10761" width="12.5546875" style="55" bestFit="1" customWidth="1"/>
    <col min="10762" max="11006" width="9.109375" style="55"/>
    <col min="11007" max="11007" width="11.5546875" style="55" bestFit="1" customWidth="1"/>
    <col min="11008" max="11008" width="22.5546875" style="55" bestFit="1" customWidth="1"/>
    <col min="11009" max="11009" width="8.44140625" style="55" bestFit="1" customWidth="1"/>
    <col min="11010" max="11010" width="17.5546875" style="55" customWidth="1"/>
    <col min="11011" max="11011" width="16.88671875" style="55" bestFit="1" customWidth="1"/>
    <col min="11012" max="11012" width="125.5546875" style="55" bestFit="1" customWidth="1"/>
    <col min="11013" max="11013" width="17.44140625" style="55" customWidth="1"/>
    <col min="11014" max="11014" width="13.88671875" style="55" customWidth="1"/>
    <col min="11015" max="11015" width="15" style="55" customWidth="1"/>
    <col min="11016" max="11016" width="14.88671875" style="55" customWidth="1"/>
    <col min="11017" max="11017" width="12.5546875" style="55" bestFit="1" customWidth="1"/>
    <col min="11018" max="11262" width="9.109375" style="55"/>
    <col min="11263" max="11263" width="11.5546875" style="55" bestFit="1" customWidth="1"/>
    <col min="11264" max="11264" width="22.5546875" style="55" bestFit="1" customWidth="1"/>
    <col min="11265" max="11265" width="8.44140625" style="55" bestFit="1" customWidth="1"/>
    <col min="11266" max="11266" width="17.5546875" style="55" customWidth="1"/>
    <col min="11267" max="11267" width="16.88671875" style="55" bestFit="1" customWidth="1"/>
    <col min="11268" max="11268" width="125.5546875" style="55" bestFit="1" customWidth="1"/>
    <col min="11269" max="11269" width="17.44140625" style="55" customWidth="1"/>
    <col min="11270" max="11270" width="13.88671875" style="55" customWidth="1"/>
    <col min="11271" max="11271" width="15" style="55" customWidth="1"/>
    <col min="11272" max="11272" width="14.88671875" style="55" customWidth="1"/>
    <col min="11273" max="11273" width="12.5546875" style="55" bestFit="1" customWidth="1"/>
    <col min="11274" max="11518" width="9.109375" style="55"/>
    <col min="11519" max="11519" width="11.5546875" style="55" bestFit="1" customWidth="1"/>
    <col min="11520" max="11520" width="22.5546875" style="55" bestFit="1" customWidth="1"/>
    <col min="11521" max="11521" width="8.44140625" style="55" bestFit="1" customWidth="1"/>
    <col min="11522" max="11522" width="17.5546875" style="55" customWidth="1"/>
    <col min="11523" max="11523" width="16.88671875" style="55" bestFit="1" customWidth="1"/>
    <col min="11524" max="11524" width="125.5546875" style="55" bestFit="1" customWidth="1"/>
    <col min="11525" max="11525" width="17.44140625" style="55" customWidth="1"/>
    <col min="11526" max="11526" width="13.88671875" style="55" customWidth="1"/>
    <col min="11527" max="11527" width="15" style="55" customWidth="1"/>
    <col min="11528" max="11528" width="14.88671875" style="55" customWidth="1"/>
    <col min="11529" max="11529" width="12.5546875" style="55" bestFit="1" customWidth="1"/>
    <col min="11530" max="11774" width="9.109375" style="55"/>
    <col min="11775" max="11775" width="11.5546875" style="55" bestFit="1" customWidth="1"/>
    <col min="11776" max="11776" width="22.5546875" style="55" bestFit="1" customWidth="1"/>
    <col min="11777" max="11777" width="8.44140625" style="55" bestFit="1" customWidth="1"/>
    <col min="11778" max="11778" width="17.5546875" style="55" customWidth="1"/>
    <col min="11779" max="11779" width="16.88671875" style="55" bestFit="1" customWidth="1"/>
    <col min="11780" max="11780" width="125.5546875" style="55" bestFit="1" customWidth="1"/>
    <col min="11781" max="11781" width="17.44140625" style="55" customWidth="1"/>
    <col min="11782" max="11782" width="13.88671875" style="55" customWidth="1"/>
    <col min="11783" max="11783" width="15" style="55" customWidth="1"/>
    <col min="11784" max="11784" width="14.88671875" style="55" customWidth="1"/>
    <col min="11785" max="11785" width="12.5546875" style="55" bestFit="1" customWidth="1"/>
    <col min="11786" max="12030" width="9.109375" style="55"/>
    <col min="12031" max="12031" width="11.5546875" style="55" bestFit="1" customWidth="1"/>
    <col min="12032" max="12032" width="22.5546875" style="55" bestFit="1" customWidth="1"/>
    <col min="12033" max="12033" width="8.44140625" style="55" bestFit="1" customWidth="1"/>
    <col min="12034" max="12034" width="17.5546875" style="55" customWidth="1"/>
    <col min="12035" max="12035" width="16.88671875" style="55" bestFit="1" customWidth="1"/>
    <col min="12036" max="12036" width="125.5546875" style="55" bestFit="1" customWidth="1"/>
    <col min="12037" max="12037" width="17.44140625" style="55" customWidth="1"/>
    <col min="12038" max="12038" width="13.88671875" style="55" customWidth="1"/>
    <col min="12039" max="12039" width="15" style="55" customWidth="1"/>
    <col min="12040" max="12040" width="14.88671875" style="55" customWidth="1"/>
    <col min="12041" max="12041" width="12.5546875" style="55" bestFit="1" customWidth="1"/>
    <col min="12042" max="12286" width="9.109375" style="55"/>
    <col min="12287" max="12287" width="11.5546875" style="55" bestFit="1" customWidth="1"/>
    <col min="12288" max="12288" width="22.5546875" style="55" bestFit="1" customWidth="1"/>
    <col min="12289" max="12289" width="8.44140625" style="55" bestFit="1" customWidth="1"/>
    <col min="12290" max="12290" width="17.5546875" style="55" customWidth="1"/>
    <col min="12291" max="12291" width="16.88671875" style="55" bestFit="1" customWidth="1"/>
    <col min="12292" max="12292" width="125.5546875" style="55" bestFit="1" customWidth="1"/>
    <col min="12293" max="12293" width="17.44140625" style="55" customWidth="1"/>
    <col min="12294" max="12294" width="13.88671875" style="55" customWidth="1"/>
    <col min="12295" max="12295" width="15" style="55" customWidth="1"/>
    <col min="12296" max="12296" width="14.88671875" style="55" customWidth="1"/>
    <col min="12297" max="12297" width="12.5546875" style="55" bestFit="1" customWidth="1"/>
    <col min="12298" max="12542" width="9.109375" style="55"/>
    <col min="12543" max="12543" width="11.5546875" style="55" bestFit="1" customWidth="1"/>
    <col min="12544" max="12544" width="22.5546875" style="55" bestFit="1" customWidth="1"/>
    <col min="12545" max="12545" width="8.44140625" style="55" bestFit="1" customWidth="1"/>
    <col min="12546" max="12546" width="17.5546875" style="55" customWidth="1"/>
    <col min="12547" max="12547" width="16.88671875" style="55" bestFit="1" customWidth="1"/>
    <col min="12548" max="12548" width="125.5546875" style="55" bestFit="1" customWidth="1"/>
    <col min="12549" max="12549" width="17.44140625" style="55" customWidth="1"/>
    <col min="12550" max="12550" width="13.88671875" style="55" customWidth="1"/>
    <col min="12551" max="12551" width="15" style="55" customWidth="1"/>
    <col min="12552" max="12552" width="14.88671875" style="55" customWidth="1"/>
    <col min="12553" max="12553" width="12.5546875" style="55" bestFit="1" customWidth="1"/>
    <col min="12554" max="12798" width="9.109375" style="55"/>
    <col min="12799" max="12799" width="11.5546875" style="55" bestFit="1" customWidth="1"/>
    <col min="12800" max="12800" width="22.5546875" style="55" bestFit="1" customWidth="1"/>
    <col min="12801" max="12801" width="8.44140625" style="55" bestFit="1" customWidth="1"/>
    <col min="12802" max="12802" width="17.5546875" style="55" customWidth="1"/>
    <col min="12803" max="12803" width="16.88671875" style="55" bestFit="1" customWidth="1"/>
    <col min="12804" max="12804" width="125.5546875" style="55" bestFit="1" customWidth="1"/>
    <col min="12805" max="12805" width="17.44140625" style="55" customWidth="1"/>
    <col min="12806" max="12806" width="13.88671875" style="55" customWidth="1"/>
    <col min="12807" max="12807" width="15" style="55" customWidth="1"/>
    <col min="12808" max="12808" width="14.88671875" style="55" customWidth="1"/>
    <col min="12809" max="12809" width="12.5546875" style="55" bestFit="1" customWidth="1"/>
    <col min="12810" max="13054" width="9.109375" style="55"/>
    <col min="13055" max="13055" width="11.5546875" style="55" bestFit="1" customWidth="1"/>
    <col min="13056" max="13056" width="22.5546875" style="55" bestFit="1" customWidth="1"/>
    <col min="13057" max="13057" width="8.44140625" style="55" bestFit="1" customWidth="1"/>
    <col min="13058" max="13058" width="17.5546875" style="55" customWidth="1"/>
    <col min="13059" max="13059" width="16.88671875" style="55" bestFit="1" customWidth="1"/>
    <col min="13060" max="13060" width="125.5546875" style="55" bestFit="1" customWidth="1"/>
    <col min="13061" max="13061" width="17.44140625" style="55" customWidth="1"/>
    <col min="13062" max="13062" width="13.88671875" style="55" customWidth="1"/>
    <col min="13063" max="13063" width="15" style="55" customWidth="1"/>
    <col min="13064" max="13064" width="14.88671875" style="55" customWidth="1"/>
    <col min="13065" max="13065" width="12.5546875" style="55" bestFit="1" customWidth="1"/>
    <col min="13066" max="13310" width="9.109375" style="55"/>
    <col min="13311" max="13311" width="11.5546875" style="55" bestFit="1" customWidth="1"/>
    <col min="13312" max="13312" width="22.5546875" style="55" bestFit="1" customWidth="1"/>
    <col min="13313" max="13313" width="8.44140625" style="55" bestFit="1" customWidth="1"/>
    <col min="13314" max="13314" width="17.5546875" style="55" customWidth="1"/>
    <col min="13315" max="13315" width="16.88671875" style="55" bestFit="1" customWidth="1"/>
    <col min="13316" max="13316" width="125.5546875" style="55" bestFit="1" customWidth="1"/>
    <col min="13317" max="13317" width="17.44140625" style="55" customWidth="1"/>
    <col min="13318" max="13318" width="13.88671875" style="55" customWidth="1"/>
    <col min="13319" max="13319" width="15" style="55" customWidth="1"/>
    <col min="13320" max="13320" width="14.88671875" style="55" customWidth="1"/>
    <col min="13321" max="13321" width="12.5546875" style="55" bestFit="1" customWidth="1"/>
    <col min="13322" max="13566" width="9.109375" style="55"/>
    <col min="13567" max="13567" width="11.5546875" style="55" bestFit="1" customWidth="1"/>
    <col min="13568" max="13568" width="22.5546875" style="55" bestFit="1" customWidth="1"/>
    <col min="13569" max="13569" width="8.44140625" style="55" bestFit="1" customWidth="1"/>
    <col min="13570" max="13570" width="17.5546875" style="55" customWidth="1"/>
    <col min="13571" max="13571" width="16.88671875" style="55" bestFit="1" customWidth="1"/>
    <col min="13572" max="13572" width="125.5546875" style="55" bestFit="1" customWidth="1"/>
    <col min="13573" max="13573" width="17.44140625" style="55" customWidth="1"/>
    <col min="13574" max="13574" width="13.88671875" style="55" customWidth="1"/>
    <col min="13575" max="13575" width="15" style="55" customWidth="1"/>
    <col min="13576" max="13576" width="14.88671875" style="55" customWidth="1"/>
    <col min="13577" max="13577" width="12.5546875" style="55" bestFit="1" customWidth="1"/>
    <col min="13578" max="13822" width="9.109375" style="55"/>
    <col min="13823" max="13823" width="11.5546875" style="55" bestFit="1" customWidth="1"/>
    <col min="13824" max="13824" width="22.5546875" style="55" bestFit="1" customWidth="1"/>
    <col min="13825" max="13825" width="8.44140625" style="55" bestFit="1" customWidth="1"/>
    <col min="13826" max="13826" width="17.5546875" style="55" customWidth="1"/>
    <col min="13827" max="13827" width="16.88671875" style="55" bestFit="1" customWidth="1"/>
    <col min="13828" max="13828" width="125.5546875" style="55" bestFit="1" customWidth="1"/>
    <col min="13829" max="13829" width="17.44140625" style="55" customWidth="1"/>
    <col min="13830" max="13830" width="13.88671875" style="55" customWidth="1"/>
    <col min="13831" max="13831" width="15" style="55" customWidth="1"/>
    <col min="13832" max="13832" width="14.88671875" style="55" customWidth="1"/>
    <col min="13833" max="13833" width="12.5546875" style="55" bestFit="1" customWidth="1"/>
    <col min="13834" max="14078" width="9.109375" style="55"/>
    <col min="14079" max="14079" width="11.5546875" style="55" bestFit="1" customWidth="1"/>
    <col min="14080" max="14080" width="22.5546875" style="55" bestFit="1" customWidth="1"/>
    <col min="14081" max="14081" width="8.44140625" style="55" bestFit="1" customWidth="1"/>
    <col min="14082" max="14082" width="17.5546875" style="55" customWidth="1"/>
    <col min="14083" max="14083" width="16.88671875" style="55" bestFit="1" customWidth="1"/>
    <col min="14084" max="14084" width="125.5546875" style="55" bestFit="1" customWidth="1"/>
    <col min="14085" max="14085" width="17.44140625" style="55" customWidth="1"/>
    <col min="14086" max="14086" width="13.88671875" style="55" customWidth="1"/>
    <col min="14087" max="14087" width="15" style="55" customWidth="1"/>
    <col min="14088" max="14088" width="14.88671875" style="55" customWidth="1"/>
    <col min="14089" max="14089" width="12.5546875" style="55" bestFit="1" customWidth="1"/>
    <col min="14090" max="14334" width="9.109375" style="55"/>
    <col min="14335" max="14335" width="11.5546875" style="55" bestFit="1" customWidth="1"/>
    <col min="14336" max="14336" width="22.5546875" style="55" bestFit="1" customWidth="1"/>
    <col min="14337" max="14337" width="8.44140625" style="55" bestFit="1" customWidth="1"/>
    <col min="14338" max="14338" width="17.5546875" style="55" customWidth="1"/>
    <col min="14339" max="14339" width="16.88671875" style="55" bestFit="1" customWidth="1"/>
    <col min="14340" max="14340" width="125.5546875" style="55" bestFit="1" customWidth="1"/>
    <col min="14341" max="14341" width="17.44140625" style="55" customWidth="1"/>
    <col min="14342" max="14342" width="13.88671875" style="55" customWidth="1"/>
    <col min="14343" max="14343" width="15" style="55" customWidth="1"/>
    <col min="14344" max="14344" width="14.88671875" style="55" customWidth="1"/>
    <col min="14345" max="14345" width="12.5546875" style="55" bestFit="1" customWidth="1"/>
    <col min="14346" max="14590" width="9.109375" style="55"/>
    <col min="14591" max="14591" width="11.5546875" style="55" bestFit="1" customWidth="1"/>
    <col min="14592" max="14592" width="22.5546875" style="55" bestFit="1" customWidth="1"/>
    <col min="14593" max="14593" width="8.44140625" style="55" bestFit="1" customWidth="1"/>
    <col min="14594" max="14594" width="17.5546875" style="55" customWidth="1"/>
    <col min="14595" max="14595" width="16.88671875" style="55" bestFit="1" customWidth="1"/>
    <col min="14596" max="14596" width="125.5546875" style="55" bestFit="1" customWidth="1"/>
    <col min="14597" max="14597" width="17.44140625" style="55" customWidth="1"/>
    <col min="14598" max="14598" width="13.88671875" style="55" customWidth="1"/>
    <col min="14599" max="14599" width="15" style="55" customWidth="1"/>
    <col min="14600" max="14600" width="14.88671875" style="55" customWidth="1"/>
    <col min="14601" max="14601" width="12.5546875" style="55" bestFit="1" customWidth="1"/>
    <col min="14602" max="14846" width="9.109375" style="55"/>
    <col min="14847" max="14847" width="11.5546875" style="55" bestFit="1" customWidth="1"/>
    <col min="14848" max="14848" width="22.5546875" style="55" bestFit="1" customWidth="1"/>
    <col min="14849" max="14849" width="8.44140625" style="55" bestFit="1" customWidth="1"/>
    <col min="14850" max="14850" width="17.5546875" style="55" customWidth="1"/>
    <col min="14851" max="14851" width="16.88671875" style="55" bestFit="1" customWidth="1"/>
    <col min="14852" max="14852" width="125.5546875" style="55" bestFit="1" customWidth="1"/>
    <col min="14853" max="14853" width="17.44140625" style="55" customWidth="1"/>
    <col min="14854" max="14854" width="13.88671875" style="55" customWidth="1"/>
    <col min="14855" max="14855" width="15" style="55" customWidth="1"/>
    <col min="14856" max="14856" width="14.88671875" style="55" customWidth="1"/>
    <col min="14857" max="14857" width="12.5546875" style="55" bestFit="1" customWidth="1"/>
    <col min="14858" max="15102" width="9.109375" style="55"/>
    <col min="15103" max="15103" width="11.5546875" style="55" bestFit="1" customWidth="1"/>
    <col min="15104" max="15104" width="22.5546875" style="55" bestFit="1" customWidth="1"/>
    <col min="15105" max="15105" width="8.44140625" style="55" bestFit="1" customWidth="1"/>
    <col min="15106" max="15106" width="17.5546875" style="55" customWidth="1"/>
    <col min="15107" max="15107" width="16.88671875" style="55" bestFit="1" customWidth="1"/>
    <col min="15108" max="15108" width="125.5546875" style="55" bestFit="1" customWidth="1"/>
    <col min="15109" max="15109" width="17.44140625" style="55" customWidth="1"/>
    <col min="15110" max="15110" width="13.88671875" style="55" customWidth="1"/>
    <col min="15111" max="15111" width="15" style="55" customWidth="1"/>
    <col min="15112" max="15112" width="14.88671875" style="55" customWidth="1"/>
    <col min="15113" max="15113" width="12.5546875" style="55" bestFit="1" customWidth="1"/>
    <col min="15114" max="15358" width="9.109375" style="55"/>
    <col min="15359" max="15359" width="11.5546875" style="55" bestFit="1" customWidth="1"/>
    <col min="15360" max="15360" width="22.5546875" style="55" bestFit="1" customWidth="1"/>
    <col min="15361" max="15361" width="8.44140625" style="55" bestFit="1" customWidth="1"/>
    <col min="15362" max="15362" width="17.5546875" style="55" customWidth="1"/>
    <col min="15363" max="15363" width="16.88671875" style="55" bestFit="1" customWidth="1"/>
    <col min="15364" max="15364" width="125.5546875" style="55" bestFit="1" customWidth="1"/>
    <col min="15365" max="15365" width="17.44140625" style="55" customWidth="1"/>
    <col min="15366" max="15366" width="13.88671875" style="55" customWidth="1"/>
    <col min="15367" max="15367" width="15" style="55" customWidth="1"/>
    <col min="15368" max="15368" width="14.88671875" style="55" customWidth="1"/>
    <col min="15369" max="15369" width="12.5546875" style="55" bestFit="1" customWidth="1"/>
    <col min="15370" max="15614" width="9.109375" style="55"/>
    <col min="15615" max="15615" width="11.5546875" style="55" bestFit="1" customWidth="1"/>
    <col min="15616" max="15616" width="22.5546875" style="55" bestFit="1" customWidth="1"/>
    <col min="15617" max="15617" width="8.44140625" style="55" bestFit="1" customWidth="1"/>
    <col min="15618" max="15618" width="17.5546875" style="55" customWidth="1"/>
    <col min="15619" max="15619" width="16.88671875" style="55" bestFit="1" customWidth="1"/>
    <col min="15620" max="15620" width="125.5546875" style="55" bestFit="1" customWidth="1"/>
    <col min="15621" max="15621" width="17.44140625" style="55" customWidth="1"/>
    <col min="15622" max="15622" width="13.88671875" style="55" customWidth="1"/>
    <col min="15623" max="15623" width="15" style="55" customWidth="1"/>
    <col min="15624" max="15624" width="14.88671875" style="55" customWidth="1"/>
    <col min="15625" max="15625" width="12.5546875" style="55" bestFit="1" customWidth="1"/>
    <col min="15626" max="15870" width="9.109375" style="55"/>
    <col min="15871" max="15871" width="11.5546875" style="55" bestFit="1" customWidth="1"/>
    <col min="15872" max="15872" width="22.5546875" style="55" bestFit="1" customWidth="1"/>
    <col min="15873" max="15873" width="8.44140625" style="55" bestFit="1" customWidth="1"/>
    <col min="15874" max="15874" width="17.5546875" style="55" customWidth="1"/>
    <col min="15875" max="15875" width="16.88671875" style="55" bestFit="1" customWidth="1"/>
    <col min="15876" max="15876" width="125.5546875" style="55" bestFit="1" customWidth="1"/>
    <col min="15877" max="15877" width="17.44140625" style="55" customWidth="1"/>
    <col min="15878" max="15878" width="13.88671875" style="55" customWidth="1"/>
    <col min="15879" max="15879" width="15" style="55" customWidth="1"/>
    <col min="15880" max="15880" width="14.88671875" style="55" customWidth="1"/>
    <col min="15881" max="15881" width="12.5546875" style="55" bestFit="1" customWidth="1"/>
    <col min="15882" max="16126" width="9.109375" style="55"/>
    <col min="16127" max="16127" width="11.5546875" style="55" bestFit="1" customWidth="1"/>
    <col min="16128" max="16128" width="22.5546875" style="55" bestFit="1" customWidth="1"/>
    <col min="16129" max="16129" width="8.44140625" style="55" bestFit="1" customWidth="1"/>
    <col min="16130" max="16130" width="17.5546875" style="55" customWidth="1"/>
    <col min="16131" max="16131" width="16.88671875" style="55" bestFit="1" customWidth="1"/>
    <col min="16132" max="16132" width="125.5546875" style="55" bestFit="1" customWidth="1"/>
    <col min="16133" max="16133" width="17.44140625" style="55" customWidth="1"/>
    <col min="16134" max="16134" width="13.88671875" style="55" customWidth="1"/>
    <col min="16135" max="16135" width="15" style="55" customWidth="1"/>
    <col min="16136" max="16136" width="14.88671875" style="55" customWidth="1"/>
    <col min="16137" max="16137" width="12.5546875" style="55" bestFit="1" customWidth="1"/>
    <col min="16138" max="16383" width="9.109375" style="55"/>
    <col min="16384" max="16384" width="9.109375" style="55" customWidth="1"/>
  </cols>
  <sheetData>
    <row r="1" spans="1:11"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1" x14ac:dyDescent="0.3">
      <c r="A2" s="128" t="s">
        <v>76</v>
      </c>
      <c r="B2" s="175" t="s">
        <v>98</v>
      </c>
      <c r="C2" s="175"/>
      <c r="D2" s="175">
        <v>6121</v>
      </c>
      <c r="E2" s="175" t="s">
        <v>77</v>
      </c>
      <c r="F2" s="175" t="s">
        <v>99</v>
      </c>
      <c r="G2" s="164">
        <v>200000000</v>
      </c>
      <c r="H2" s="164">
        <v>190000000</v>
      </c>
      <c r="I2" s="164"/>
      <c r="J2" s="164"/>
    </row>
    <row r="3" spans="1:11" x14ac:dyDescent="0.3">
      <c r="A3" s="128" t="s">
        <v>76</v>
      </c>
      <c r="B3" s="175" t="s">
        <v>100</v>
      </c>
      <c r="C3" s="175"/>
      <c r="D3" s="175">
        <v>6121</v>
      </c>
      <c r="E3" s="175" t="s">
        <v>77</v>
      </c>
      <c r="F3" s="175" t="s">
        <v>347</v>
      </c>
      <c r="G3" s="164"/>
      <c r="H3" s="55"/>
      <c r="I3" s="164"/>
      <c r="K3" s="164">
        <v>40000000</v>
      </c>
    </row>
    <row r="4" spans="1:11" x14ac:dyDescent="0.3">
      <c r="A4" s="128" t="s">
        <v>259</v>
      </c>
      <c r="B4" s="175" t="s">
        <v>1361</v>
      </c>
      <c r="C4" s="175"/>
      <c r="D4" s="175"/>
      <c r="E4" s="175"/>
      <c r="F4" s="175"/>
      <c r="G4" s="164"/>
      <c r="H4" s="164"/>
      <c r="I4" s="164"/>
      <c r="K4" s="164">
        <v>100000000</v>
      </c>
    </row>
    <row r="5" spans="1:11" x14ac:dyDescent="0.3">
      <c r="A5" s="128" t="s">
        <v>260</v>
      </c>
      <c r="B5" s="175" t="s">
        <v>247</v>
      </c>
      <c r="C5" s="175"/>
      <c r="D5" s="175"/>
      <c r="E5" s="175"/>
      <c r="F5" s="175"/>
      <c r="G5" s="164">
        <v>300000</v>
      </c>
      <c r="H5" s="164">
        <v>300000</v>
      </c>
      <c r="I5" s="164">
        <v>300000</v>
      </c>
      <c r="J5" s="164">
        <v>300000</v>
      </c>
    </row>
    <row r="6" spans="1:11" x14ac:dyDescent="0.3">
      <c r="A6" s="128" t="s">
        <v>261</v>
      </c>
      <c r="B6" s="175" t="s">
        <v>251</v>
      </c>
      <c r="C6" s="175"/>
      <c r="D6" s="175"/>
      <c r="E6" s="175" t="s">
        <v>77</v>
      </c>
      <c r="F6" s="175" t="s">
        <v>252</v>
      </c>
      <c r="G6" s="164"/>
      <c r="H6" s="164"/>
      <c r="I6" s="164"/>
      <c r="J6" s="164"/>
    </row>
    <row r="7" spans="1:11" x14ac:dyDescent="0.3">
      <c r="A7" s="128" t="s">
        <v>262</v>
      </c>
      <c r="B7" s="134" t="s">
        <v>97</v>
      </c>
      <c r="C7" s="52">
        <v>3944</v>
      </c>
      <c r="D7" s="52">
        <v>6121</v>
      </c>
      <c r="E7" s="52" t="s">
        <v>77</v>
      </c>
      <c r="F7" s="52" t="s">
        <v>253</v>
      </c>
      <c r="G7" s="164"/>
      <c r="H7" s="164"/>
      <c r="I7" s="164"/>
      <c r="J7" s="164"/>
    </row>
    <row r="8" spans="1:11" x14ac:dyDescent="0.3">
      <c r="A8" s="128" t="s">
        <v>263</v>
      </c>
      <c r="B8" s="175"/>
      <c r="C8" s="175"/>
      <c r="D8" s="175"/>
      <c r="E8" s="175"/>
      <c r="F8" s="175" t="s">
        <v>254</v>
      </c>
      <c r="G8" s="164"/>
      <c r="H8" s="164"/>
      <c r="I8" s="164"/>
      <c r="J8" s="164"/>
    </row>
    <row r="9" spans="1:11" x14ac:dyDescent="0.3">
      <c r="A9" s="128" t="s">
        <v>265</v>
      </c>
      <c r="B9" s="175"/>
      <c r="C9" s="175"/>
      <c r="D9" s="175"/>
      <c r="E9" s="175"/>
      <c r="F9" s="175" t="s">
        <v>258</v>
      </c>
      <c r="G9" s="121"/>
      <c r="H9" s="164">
        <v>1000000</v>
      </c>
      <c r="I9" s="164"/>
      <c r="J9" s="164"/>
    </row>
    <row r="10" spans="1:11" x14ac:dyDescent="0.3">
      <c r="A10" s="128" t="s">
        <v>264</v>
      </c>
      <c r="B10" s="175" t="s">
        <v>266</v>
      </c>
      <c r="C10" s="175"/>
      <c r="D10" s="175"/>
      <c r="E10" s="175"/>
      <c r="F10" s="175" t="s">
        <v>257</v>
      </c>
      <c r="G10" s="164"/>
      <c r="H10" s="164"/>
      <c r="I10" s="164"/>
      <c r="J10" s="164"/>
    </row>
    <row r="11" spans="1:11" x14ac:dyDescent="0.3">
      <c r="A11" s="128"/>
      <c r="B11" s="175"/>
      <c r="C11" s="175"/>
      <c r="D11" s="175"/>
      <c r="E11" s="175"/>
      <c r="F11" s="175"/>
      <c r="G11" s="164"/>
      <c r="H11" s="164"/>
      <c r="I11" s="164"/>
      <c r="J11" s="164"/>
    </row>
    <row r="12" spans="1:11" x14ac:dyDescent="0.3">
      <c r="A12" s="128"/>
      <c r="B12" s="175"/>
      <c r="C12" s="175"/>
      <c r="D12" s="175"/>
      <c r="E12" s="175"/>
      <c r="F12" s="175"/>
      <c r="G12" s="174"/>
      <c r="H12" s="164"/>
      <c r="I12" s="164"/>
      <c r="J12" s="164"/>
    </row>
    <row r="13" spans="1:11" x14ac:dyDescent="0.3">
      <c r="A13" s="128" t="s">
        <v>101</v>
      </c>
      <c r="B13" s="175"/>
      <c r="C13" s="175"/>
      <c r="D13" s="175"/>
      <c r="E13" s="175"/>
      <c r="F13" s="175"/>
      <c r="G13" s="174">
        <f>SUM(G2:G12)</f>
        <v>200300000</v>
      </c>
      <c r="H13" s="164">
        <f>SUM(H2:H12)</f>
        <v>191300000</v>
      </c>
      <c r="I13" s="164">
        <f>SUM(I2:I12)</f>
        <v>300000</v>
      </c>
      <c r="J13" s="164">
        <f>SUM(J2:J12)</f>
        <v>300000</v>
      </c>
    </row>
  </sheetData>
  <phoneticPr fontId="28" type="noConversion"/>
  <pageMargins left="0.7" right="0.7" top="0.78740157499999996" bottom="0.78740157499999996"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zoomScaleNormal="100" workbookViewId="0">
      <selection activeCell="A2" sqref="A2:J2"/>
    </sheetView>
  </sheetViews>
  <sheetFormatPr defaultRowHeight="14.4" x14ac:dyDescent="0.3"/>
  <cols>
    <col min="1" max="1" width="13.44140625" style="55" customWidth="1"/>
    <col min="2" max="2" width="46.88671875" style="55" customWidth="1"/>
    <col min="3" max="3" width="0" style="55" hidden="1" customWidth="1"/>
    <col min="4" max="4" width="15" style="55" hidden="1" customWidth="1"/>
    <col min="5" max="5" width="17.44140625" style="55" customWidth="1"/>
    <col min="6" max="6" width="51.109375" style="55" customWidth="1"/>
    <col min="7" max="8" width="12.5546875" style="173" bestFit="1" customWidth="1"/>
    <col min="9" max="9" width="13.44140625" style="173" customWidth="1"/>
    <col min="10" max="10" width="10.88671875" style="55" bestFit="1" customWidth="1"/>
    <col min="11" max="254" width="9.109375" style="55"/>
    <col min="255" max="255" width="13.44140625" style="55" customWidth="1"/>
    <col min="256" max="256" width="51.88671875" style="55" customWidth="1"/>
    <col min="257" max="257" width="9.109375" style="55"/>
    <col min="258" max="258" width="15" style="55" customWidth="1"/>
    <col min="259" max="259" width="23.109375" style="55" customWidth="1"/>
    <col min="260" max="260" width="73.44140625" style="55" customWidth="1"/>
    <col min="261" max="261" width="16.5546875" style="55" bestFit="1" customWidth="1"/>
    <col min="262" max="262" width="13.44140625" style="55" customWidth="1"/>
    <col min="263" max="264" width="12.5546875" style="55" bestFit="1" customWidth="1"/>
    <col min="265" max="510" width="9.109375" style="55"/>
    <col min="511" max="511" width="13.44140625" style="55" customWidth="1"/>
    <col min="512" max="512" width="51.88671875" style="55" customWidth="1"/>
    <col min="513" max="513" width="9.109375" style="55"/>
    <col min="514" max="514" width="15" style="55" customWidth="1"/>
    <col min="515" max="515" width="23.109375" style="55" customWidth="1"/>
    <col min="516" max="516" width="73.44140625" style="55" customWidth="1"/>
    <col min="517" max="517" width="16.5546875" style="55" bestFit="1" customWidth="1"/>
    <col min="518" max="518" width="13.44140625" style="55" customWidth="1"/>
    <col min="519" max="520" width="12.5546875" style="55" bestFit="1" customWidth="1"/>
    <col min="521" max="766" width="9.109375" style="55"/>
    <col min="767" max="767" width="13.44140625" style="55" customWidth="1"/>
    <col min="768" max="768" width="51.88671875" style="55" customWidth="1"/>
    <col min="769" max="769" width="9.109375" style="55"/>
    <col min="770" max="770" width="15" style="55" customWidth="1"/>
    <col min="771" max="771" width="23.109375" style="55" customWidth="1"/>
    <col min="772" max="772" width="73.44140625" style="55" customWidth="1"/>
    <col min="773" max="773" width="16.5546875" style="55" bestFit="1" customWidth="1"/>
    <col min="774" max="774" width="13.44140625" style="55" customWidth="1"/>
    <col min="775" max="776" width="12.5546875" style="55" bestFit="1" customWidth="1"/>
    <col min="777" max="1022" width="9.109375" style="55"/>
    <col min="1023" max="1023" width="13.44140625" style="55" customWidth="1"/>
    <col min="1024" max="1024" width="51.88671875" style="55" customWidth="1"/>
    <col min="1025" max="1025" width="9.109375" style="55"/>
    <col min="1026" max="1026" width="15" style="55" customWidth="1"/>
    <col min="1027" max="1027" width="23.109375" style="55" customWidth="1"/>
    <col min="1028" max="1028" width="73.44140625" style="55" customWidth="1"/>
    <col min="1029" max="1029" width="16.5546875" style="55" bestFit="1" customWidth="1"/>
    <col min="1030" max="1030" width="13.44140625" style="55" customWidth="1"/>
    <col min="1031" max="1032" width="12.5546875" style="55" bestFit="1" customWidth="1"/>
    <col min="1033" max="1278" width="9.109375" style="55"/>
    <col min="1279" max="1279" width="13.44140625" style="55" customWidth="1"/>
    <col min="1280" max="1280" width="51.88671875" style="55" customWidth="1"/>
    <col min="1281" max="1281" width="9.109375" style="55"/>
    <col min="1282" max="1282" width="15" style="55" customWidth="1"/>
    <col min="1283" max="1283" width="23.109375" style="55" customWidth="1"/>
    <col min="1284" max="1284" width="73.44140625" style="55" customWidth="1"/>
    <col min="1285" max="1285" width="16.5546875" style="55" bestFit="1" customWidth="1"/>
    <col min="1286" max="1286" width="13.44140625" style="55" customWidth="1"/>
    <col min="1287" max="1288" width="12.5546875" style="55" bestFit="1" customWidth="1"/>
    <col min="1289" max="1534" width="9.109375" style="55"/>
    <col min="1535" max="1535" width="13.44140625" style="55" customWidth="1"/>
    <col min="1536" max="1536" width="51.88671875" style="55" customWidth="1"/>
    <col min="1537" max="1537" width="9.109375" style="55"/>
    <col min="1538" max="1538" width="15" style="55" customWidth="1"/>
    <col min="1539" max="1539" width="23.109375" style="55" customWidth="1"/>
    <col min="1540" max="1540" width="73.44140625" style="55" customWidth="1"/>
    <col min="1541" max="1541" width="16.5546875" style="55" bestFit="1" customWidth="1"/>
    <col min="1542" max="1542" width="13.44140625" style="55" customWidth="1"/>
    <col min="1543" max="1544" width="12.5546875" style="55" bestFit="1" customWidth="1"/>
    <col min="1545" max="1790" width="9.109375" style="55"/>
    <col min="1791" max="1791" width="13.44140625" style="55" customWidth="1"/>
    <col min="1792" max="1792" width="51.88671875" style="55" customWidth="1"/>
    <col min="1793" max="1793" width="9.109375" style="55"/>
    <col min="1794" max="1794" width="15" style="55" customWidth="1"/>
    <col min="1795" max="1795" width="23.109375" style="55" customWidth="1"/>
    <col min="1796" max="1796" width="73.44140625" style="55" customWidth="1"/>
    <col min="1797" max="1797" width="16.5546875" style="55" bestFit="1" customWidth="1"/>
    <col min="1798" max="1798" width="13.44140625" style="55" customWidth="1"/>
    <col min="1799" max="1800" width="12.5546875" style="55" bestFit="1" customWidth="1"/>
    <col min="1801" max="2046" width="9.109375" style="55"/>
    <col min="2047" max="2047" width="13.44140625" style="55" customWidth="1"/>
    <col min="2048" max="2048" width="51.88671875" style="55" customWidth="1"/>
    <col min="2049" max="2049" width="9.109375" style="55"/>
    <col min="2050" max="2050" width="15" style="55" customWidth="1"/>
    <col min="2051" max="2051" width="23.109375" style="55" customWidth="1"/>
    <col min="2052" max="2052" width="73.44140625" style="55" customWidth="1"/>
    <col min="2053" max="2053" width="16.5546875" style="55" bestFit="1" customWidth="1"/>
    <col min="2054" max="2054" width="13.44140625" style="55" customWidth="1"/>
    <col min="2055" max="2056" width="12.5546875" style="55" bestFit="1" customWidth="1"/>
    <col min="2057" max="2302" width="9.109375" style="55"/>
    <col min="2303" max="2303" width="13.44140625" style="55" customWidth="1"/>
    <col min="2304" max="2304" width="51.88671875" style="55" customWidth="1"/>
    <col min="2305" max="2305" width="9.109375" style="55"/>
    <col min="2306" max="2306" width="15" style="55" customWidth="1"/>
    <col min="2307" max="2307" width="23.109375" style="55" customWidth="1"/>
    <col min="2308" max="2308" width="73.44140625" style="55" customWidth="1"/>
    <col min="2309" max="2309" width="16.5546875" style="55" bestFit="1" customWidth="1"/>
    <col min="2310" max="2310" width="13.44140625" style="55" customWidth="1"/>
    <col min="2311" max="2312" width="12.5546875" style="55" bestFit="1" customWidth="1"/>
    <col min="2313" max="2558" width="9.109375" style="55"/>
    <col min="2559" max="2559" width="13.44140625" style="55" customWidth="1"/>
    <col min="2560" max="2560" width="51.88671875" style="55" customWidth="1"/>
    <col min="2561" max="2561" width="9.109375" style="55"/>
    <col min="2562" max="2562" width="15" style="55" customWidth="1"/>
    <col min="2563" max="2563" width="23.109375" style="55" customWidth="1"/>
    <col min="2564" max="2564" width="73.44140625" style="55" customWidth="1"/>
    <col min="2565" max="2565" width="16.5546875" style="55" bestFit="1" customWidth="1"/>
    <col min="2566" max="2566" width="13.44140625" style="55" customWidth="1"/>
    <col min="2567" max="2568" width="12.5546875" style="55" bestFit="1" customWidth="1"/>
    <col min="2569" max="2814" width="9.109375" style="55"/>
    <col min="2815" max="2815" width="13.44140625" style="55" customWidth="1"/>
    <col min="2816" max="2816" width="51.88671875" style="55" customWidth="1"/>
    <col min="2817" max="2817" width="9.109375" style="55"/>
    <col min="2818" max="2818" width="15" style="55" customWidth="1"/>
    <col min="2819" max="2819" width="23.109375" style="55" customWidth="1"/>
    <col min="2820" max="2820" width="73.44140625" style="55" customWidth="1"/>
    <col min="2821" max="2821" width="16.5546875" style="55" bestFit="1" customWidth="1"/>
    <col min="2822" max="2822" width="13.44140625" style="55" customWidth="1"/>
    <col min="2823" max="2824" width="12.5546875" style="55" bestFit="1" customWidth="1"/>
    <col min="2825" max="3070" width="9.109375" style="55"/>
    <col min="3071" max="3071" width="13.44140625" style="55" customWidth="1"/>
    <col min="3072" max="3072" width="51.88671875" style="55" customWidth="1"/>
    <col min="3073" max="3073" width="9.109375" style="55"/>
    <col min="3074" max="3074" width="15" style="55" customWidth="1"/>
    <col min="3075" max="3075" width="23.109375" style="55" customWidth="1"/>
    <col min="3076" max="3076" width="73.44140625" style="55" customWidth="1"/>
    <col min="3077" max="3077" width="16.5546875" style="55" bestFit="1" customWidth="1"/>
    <col min="3078" max="3078" width="13.44140625" style="55" customWidth="1"/>
    <col min="3079" max="3080" width="12.5546875" style="55" bestFit="1" customWidth="1"/>
    <col min="3081" max="3326" width="9.109375" style="55"/>
    <col min="3327" max="3327" width="13.44140625" style="55" customWidth="1"/>
    <col min="3328" max="3328" width="51.88671875" style="55" customWidth="1"/>
    <col min="3329" max="3329" width="9.109375" style="55"/>
    <col min="3330" max="3330" width="15" style="55" customWidth="1"/>
    <col min="3331" max="3331" width="23.109375" style="55" customWidth="1"/>
    <col min="3332" max="3332" width="73.44140625" style="55" customWidth="1"/>
    <col min="3333" max="3333" width="16.5546875" style="55" bestFit="1" customWidth="1"/>
    <col min="3334" max="3334" width="13.44140625" style="55" customWidth="1"/>
    <col min="3335" max="3336" width="12.5546875" style="55" bestFit="1" customWidth="1"/>
    <col min="3337" max="3582" width="9.109375" style="55"/>
    <col min="3583" max="3583" width="13.44140625" style="55" customWidth="1"/>
    <col min="3584" max="3584" width="51.88671875" style="55" customWidth="1"/>
    <col min="3585" max="3585" width="9.109375" style="55"/>
    <col min="3586" max="3586" width="15" style="55" customWidth="1"/>
    <col min="3587" max="3587" width="23.109375" style="55" customWidth="1"/>
    <col min="3588" max="3588" width="73.44140625" style="55" customWidth="1"/>
    <col min="3589" max="3589" width="16.5546875" style="55" bestFit="1" customWidth="1"/>
    <col min="3590" max="3590" width="13.44140625" style="55" customWidth="1"/>
    <col min="3591" max="3592" width="12.5546875" style="55" bestFit="1" customWidth="1"/>
    <col min="3593" max="3838" width="9.109375" style="55"/>
    <col min="3839" max="3839" width="13.44140625" style="55" customWidth="1"/>
    <col min="3840" max="3840" width="51.88671875" style="55" customWidth="1"/>
    <col min="3841" max="3841" width="9.109375" style="55"/>
    <col min="3842" max="3842" width="15" style="55" customWidth="1"/>
    <col min="3843" max="3843" width="23.109375" style="55" customWidth="1"/>
    <col min="3844" max="3844" width="73.44140625" style="55" customWidth="1"/>
    <col min="3845" max="3845" width="16.5546875" style="55" bestFit="1" customWidth="1"/>
    <col min="3846" max="3846" width="13.44140625" style="55" customWidth="1"/>
    <col min="3847" max="3848" width="12.5546875" style="55" bestFit="1" customWidth="1"/>
    <col min="3849" max="4094" width="9.109375" style="55"/>
    <col min="4095" max="4095" width="13.44140625" style="55" customWidth="1"/>
    <col min="4096" max="4096" width="51.88671875" style="55" customWidth="1"/>
    <col min="4097" max="4097" width="9.109375" style="55"/>
    <col min="4098" max="4098" width="15" style="55" customWidth="1"/>
    <col min="4099" max="4099" width="23.109375" style="55" customWidth="1"/>
    <col min="4100" max="4100" width="73.44140625" style="55" customWidth="1"/>
    <col min="4101" max="4101" width="16.5546875" style="55" bestFit="1" customWidth="1"/>
    <col min="4102" max="4102" width="13.44140625" style="55" customWidth="1"/>
    <col min="4103" max="4104" width="12.5546875" style="55" bestFit="1" customWidth="1"/>
    <col min="4105" max="4350" width="9.109375" style="55"/>
    <col min="4351" max="4351" width="13.44140625" style="55" customWidth="1"/>
    <col min="4352" max="4352" width="51.88671875" style="55" customWidth="1"/>
    <col min="4353" max="4353" width="9.109375" style="55"/>
    <col min="4354" max="4354" width="15" style="55" customWidth="1"/>
    <col min="4355" max="4355" width="23.109375" style="55" customWidth="1"/>
    <col min="4356" max="4356" width="73.44140625" style="55" customWidth="1"/>
    <col min="4357" max="4357" width="16.5546875" style="55" bestFit="1" customWidth="1"/>
    <col min="4358" max="4358" width="13.44140625" style="55" customWidth="1"/>
    <col min="4359" max="4360" width="12.5546875" style="55" bestFit="1" customWidth="1"/>
    <col min="4361" max="4606" width="9.109375" style="55"/>
    <col min="4607" max="4607" width="13.44140625" style="55" customWidth="1"/>
    <col min="4608" max="4608" width="51.88671875" style="55" customWidth="1"/>
    <col min="4609" max="4609" width="9.109375" style="55"/>
    <col min="4610" max="4610" width="15" style="55" customWidth="1"/>
    <col min="4611" max="4611" width="23.109375" style="55" customWidth="1"/>
    <col min="4612" max="4612" width="73.44140625" style="55" customWidth="1"/>
    <col min="4613" max="4613" width="16.5546875" style="55" bestFit="1" customWidth="1"/>
    <col min="4614" max="4614" width="13.44140625" style="55" customWidth="1"/>
    <col min="4615" max="4616" width="12.5546875" style="55" bestFit="1" customWidth="1"/>
    <col min="4617" max="4862" width="9.109375" style="55"/>
    <col min="4863" max="4863" width="13.44140625" style="55" customWidth="1"/>
    <col min="4864" max="4864" width="51.88671875" style="55" customWidth="1"/>
    <col min="4865" max="4865" width="9.109375" style="55"/>
    <col min="4866" max="4866" width="15" style="55" customWidth="1"/>
    <col min="4867" max="4867" width="23.109375" style="55" customWidth="1"/>
    <col min="4868" max="4868" width="73.44140625" style="55" customWidth="1"/>
    <col min="4869" max="4869" width="16.5546875" style="55" bestFit="1" customWidth="1"/>
    <col min="4870" max="4870" width="13.44140625" style="55" customWidth="1"/>
    <col min="4871" max="4872" width="12.5546875" style="55" bestFit="1" customWidth="1"/>
    <col min="4873" max="5118" width="9.109375" style="55"/>
    <col min="5119" max="5119" width="13.44140625" style="55" customWidth="1"/>
    <col min="5120" max="5120" width="51.88671875" style="55" customWidth="1"/>
    <col min="5121" max="5121" width="9.109375" style="55"/>
    <col min="5122" max="5122" width="15" style="55" customWidth="1"/>
    <col min="5123" max="5123" width="23.109375" style="55" customWidth="1"/>
    <col min="5124" max="5124" width="73.44140625" style="55" customWidth="1"/>
    <col min="5125" max="5125" width="16.5546875" style="55" bestFit="1" customWidth="1"/>
    <col min="5126" max="5126" width="13.44140625" style="55" customWidth="1"/>
    <col min="5127" max="5128" width="12.5546875" style="55" bestFit="1" customWidth="1"/>
    <col min="5129" max="5374" width="9.109375" style="55"/>
    <col min="5375" max="5375" width="13.44140625" style="55" customWidth="1"/>
    <col min="5376" max="5376" width="51.88671875" style="55" customWidth="1"/>
    <col min="5377" max="5377" width="9.109375" style="55"/>
    <col min="5378" max="5378" width="15" style="55" customWidth="1"/>
    <col min="5379" max="5379" width="23.109375" style="55" customWidth="1"/>
    <col min="5380" max="5380" width="73.44140625" style="55" customWidth="1"/>
    <col min="5381" max="5381" width="16.5546875" style="55" bestFit="1" customWidth="1"/>
    <col min="5382" max="5382" width="13.44140625" style="55" customWidth="1"/>
    <col min="5383" max="5384" width="12.5546875" style="55" bestFit="1" customWidth="1"/>
    <col min="5385" max="5630" width="9.109375" style="55"/>
    <col min="5631" max="5631" width="13.44140625" style="55" customWidth="1"/>
    <col min="5632" max="5632" width="51.88671875" style="55" customWidth="1"/>
    <col min="5633" max="5633" width="9.109375" style="55"/>
    <col min="5634" max="5634" width="15" style="55" customWidth="1"/>
    <col min="5635" max="5635" width="23.109375" style="55" customWidth="1"/>
    <col min="5636" max="5636" width="73.44140625" style="55" customWidth="1"/>
    <col min="5637" max="5637" width="16.5546875" style="55" bestFit="1" customWidth="1"/>
    <col min="5638" max="5638" width="13.44140625" style="55" customWidth="1"/>
    <col min="5639" max="5640" width="12.5546875" style="55" bestFit="1" customWidth="1"/>
    <col min="5641" max="5886" width="9.109375" style="55"/>
    <col min="5887" max="5887" width="13.44140625" style="55" customWidth="1"/>
    <col min="5888" max="5888" width="51.88671875" style="55" customWidth="1"/>
    <col min="5889" max="5889" width="9.109375" style="55"/>
    <col min="5890" max="5890" width="15" style="55" customWidth="1"/>
    <col min="5891" max="5891" width="23.109375" style="55" customWidth="1"/>
    <col min="5892" max="5892" width="73.44140625" style="55" customWidth="1"/>
    <col min="5893" max="5893" width="16.5546875" style="55" bestFit="1" customWidth="1"/>
    <col min="5894" max="5894" width="13.44140625" style="55" customWidth="1"/>
    <col min="5895" max="5896" width="12.5546875" style="55" bestFit="1" customWidth="1"/>
    <col min="5897" max="6142" width="9.109375" style="55"/>
    <col min="6143" max="6143" width="13.44140625" style="55" customWidth="1"/>
    <col min="6144" max="6144" width="51.88671875" style="55" customWidth="1"/>
    <col min="6145" max="6145" width="9.109375" style="55"/>
    <col min="6146" max="6146" width="15" style="55" customWidth="1"/>
    <col min="6147" max="6147" width="23.109375" style="55" customWidth="1"/>
    <col min="6148" max="6148" width="73.44140625" style="55" customWidth="1"/>
    <col min="6149" max="6149" width="16.5546875" style="55" bestFit="1" customWidth="1"/>
    <col min="6150" max="6150" width="13.44140625" style="55" customWidth="1"/>
    <col min="6151" max="6152" width="12.5546875" style="55" bestFit="1" customWidth="1"/>
    <col min="6153" max="6398" width="9.109375" style="55"/>
    <col min="6399" max="6399" width="13.44140625" style="55" customWidth="1"/>
    <col min="6400" max="6400" width="51.88671875" style="55" customWidth="1"/>
    <col min="6401" max="6401" width="9.109375" style="55"/>
    <col min="6402" max="6402" width="15" style="55" customWidth="1"/>
    <col min="6403" max="6403" width="23.109375" style="55" customWidth="1"/>
    <col min="6404" max="6404" width="73.44140625" style="55" customWidth="1"/>
    <col min="6405" max="6405" width="16.5546875" style="55" bestFit="1" customWidth="1"/>
    <col min="6406" max="6406" width="13.44140625" style="55" customWidth="1"/>
    <col min="6407" max="6408" width="12.5546875" style="55" bestFit="1" customWidth="1"/>
    <col min="6409" max="6654" width="9.109375" style="55"/>
    <col min="6655" max="6655" width="13.44140625" style="55" customWidth="1"/>
    <col min="6656" max="6656" width="51.88671875" style="55" customWidth="1"/>
    <col min="6657" max="6657" width="9.109375" style="55"/>
    <col min="6658" max="6658" width="15" style="55" customWidth="1"/>
    <col min="6659" max="6659" width="23.109375" style="55" customWidth="1"/>
    <col min="6660" max="6660" width="73.44140625" style="55" customWidth="1"/>
    <col min="6661" max="6661" width="16.5546875" style="55" bestFit="1" customWidth="1"/>
    <col min="6662" max="6662" width="13.44140625" style="55" customWidth="1"/>
    <col min="6663" max="6664" width="12.5546875" style="55" bestFit="1" customWidth="1"/>
    <col min="6665" max="6910" width="9.109375" style="55"/>
    <col min="6911" max="6911" width="13.44140625" style="55" customWidth="1"/>
    <col min="6912" max="6912" width="51.88671875" style="55" customWidth="1"/>
    <col min="6913" max="6913" width="9.109375" style="55"/>
    <col min="6914" max="6914" width="15" style="55" customWidth="1"/>
    <col min="6915" max="6915" width="23.109375" style="55" customWidth="1"/>
    <col min="6916" max="6916" width="73.44140625" style="55" customWidth="1"/>
    <col min="6917" max="6917" width="16.5546875" style="55" bestFit="1" customWidth="1"/>
    <col min="6918" max="6918" width="13.44140625" style="55" customWidth="1"/>
    <col min="6919" max="6920" width="12.5546875" style="55" bestFit="1" customWidth="1"/>
    <col min="6921" max="7166" width="9.109375" style="55"/>
    <col min="7167" max="7167" width="13.44140625" style="55" customWidth="1"/>
    <col min="7168" max="7168" width="51.88671875" style="55" customWidth="1"/>
    <col min="7169" max="7169" width="9.109375" style="55"/>
    <col min="7170" max="7170" width="15" style="55" customWidth="1"/>
    <col min="7171" max="7171" width="23.109375" style="55" customWidth="1"/>
    <col min="7172" max="7172" width="73.44140625" style="55" customWidth="1"/>
    <col min="7173" max="7173" width="16.5546875" style="55" bestFit="1" customWidth="1"/>
    <col min="7174" max="7174" width="13.44140625" style="55" customWidth="1"/>
    <col min="7175" max="7176" width="12.5546875" style="55" bestFit="1" customWidth="1"/>
    <col min="7177" max="7422" width="9.109375" style="55"/>
    <col min="7423" max="7423" width="13.44140625" style="55" customWidth="1"/>
    <col min="7424" max="7424" width="51.88671875" style="55" customWidth="1"/>
    <col min="7425" max="7425" width="9.109375" style="55"/>
    <col min="7426" max="7426" width="15" style="55" customWidth="1"/>
    <col min="7427" max="7427" width="23.109375" style="55" customWidth="1"/>
    <col min="7428" max="7428" width="73.44140625" style="55" customWidth="1"/>
    <col min="7429" max="7429" width="16.5546875" style="55" bestFit="1" customWidth="1"/>
    <col min="7430" max="7430" width="13.44140625" style="55" customWidth="1"/>
    <col min="7431" max="7432" width="12.5546875" style="55" bestFit="1" customWidth="1"/>
    <col min="7433" max="7678" width="9.109375" style="55"/>
    <col min="7679" max="7679" width="13.44140625" style="55" customWidth="1"/>
    <col min="7680" max="7680" width="51.88671875" style="55" customWidth="1"/>
    <col min="7681" max="7681" width="9.109375" style="55"/>
    <col min="7682" max="7682" width="15" style="55" customWidth="1"/>
    <col min="7683" max="7683" width="23.109375" style="55" customWidth="1"/>
    <col min="7684" max="7684" width="73.44140625" style="55" customWidth="1"/>
    <col min="7685" max="7685" width="16.5546875" style="55" bestFit="1" customWidth="1"/>
    <col min="7686" max="7686" width="13.44140625" style="55" customWidth="1"/>
    <col min="7687" max="7688" width="12.5546875" style="55" bestFit="1" customWidth="1"/>
    <col min="7689" max="7934" width="9.109375" style="55"/>
    <col min="7935" max="7935" width="13.44140625" style="55" customWidth="1"/>
    <col min="7936" max="7936" width="51.88671875" style="55" customWidth="1"/>
    <col min="7937" max="7937" width="9.109375" style="55"/>
    <col min="7938" max="7938" width="15" style="55" customWidth="1"/>
    <col min="7939" max="7939" width="23.109375" style="55" customWidth="1"/>
    <col min="7940" max="7940" width="73.44140625" style="55" customWidth="1"/>
    <col min="7941" max="7941" width="16.5546875" style="55" bestFit="1" customWidth="1"/>
    <col min="7942" max="7942" width="13.44140625" style="55" customWidth="1"/>
    <col min="7943" max="7944" width="12.5546875" style="55" bestFit="1" customWidth="1"/>
    <col min="7945" max="8190" width="9.109375" style="55"/>
    <col min="8191" max="8191" width="13.44140625" style="55" customWidth="1"/>
    <col min="8192" max="8192" width="51.88671875" style="55" customWidth="1"/>
    <col min="8193" max="8193" width="9.109375" style="55"/>
    <col min="8194" max="8194" width="15" style="55" customWidth="1"/>
    <col min="8195" max="8195" width="23.109375" style="55" customWidth="1"/>
    <col min="8196" max="8196" width="73.44140625" style="55" customWidth="1"/>
    <col min="8197" max="8197" width="16.5546875" style="55" bestFit="1" customWidth="1"/>
    <col min="8198" max="8198" width="13.44140625" style="55" customWidth="1"/>
    <col min="8199" max="8200" width="12.5546875" style="55" bestFit="1" customWidth="1"/>
    <col min="8201" max="8446" width="9.109375" style="55"/>
    <col min="8447" max="8447" width="13.44140625" style="55" customWidth="1"/>
    <col min="8448" max="8448" width="51.88671875" style="55" customWidth="1"/>
    <col min="8449" max="8449" width="9.109375" style="55"/>
    <col min="8450" max="8450" width="15" style="55" customWidth="1"/>
    <col min="8451" max="8451" width="23.109375" style="55" customWidth="1"/>
    <col min="8452" max="8452" width="73.44140625" style="55" customWidth="1"/>
    <col min="8453" max="8453" width="16.5546875" style="55" bestFit="1" customWidth="1"/>
    <col min="8454" max="8454" width="13.44140625" style="55" customWidth="1"/>
    <col min="8455" max="8456" width="12.5546875" style="55" bestFit="1" customWidth="1"/>
    <col min="8457" max="8702" width="9.109375" style="55"/>
    <col min="8703" max="8703" width="13.44140625" style="55" customWidth="1"/>
    <col min="8704" max="8704" width="51.88671875" style="55" customWidth="1"/>
    <col min="8705" max="8705" width="9.109375" style="55"/>
    <col min="8706" max="8706" width="15" style="55" customWidth="1"/>
    <col min="8707" max="8707" width="23.109375" style="55" customWidth="1"/>
    <col min="8708" max="8708" width="73.44140625" style="55" customWidth="1"/>
    <col min="8709" max="8709" width="16.5546875" style="55" bestFit="1" customWidth="1"/>
    <col min="8710" max="8710" width="13.44140625" style="55" customWidth="1"/>
    <col min="8711" max="8712" width="12.5546875" style="55" bestFit="1" customWidth="1"/>
    <col min="8713" max="8958" width="9.109375" style="55"/>
    <col min="8959" max="8959" width="13.44140625" style="55" customWidth="1"/>
    <col min="8960" max="8960" width="51.88671875" style="55" customWidth="1"/>
    <col min="8961" max="8961" width="9.109375" style="55"/>
    <col min="8962" max="8962" width="15" style="55" customWidth="1"/>
    <col min="8963" max="8963" width="23.109375" style="55" customWidth="1"/>
    <col min="8964" max="8964" width="73.44140625" style="55" customWidth="1"/>
    <col min="8965" max="8965" width="16.5546875" style="55" bestFit="1" customWidth="1"/>
    <col min="8966" max="8966" width="13.44140625" style="55" customWidth="1"/>
    <col min="8967" max="8968" width="12.5546875" style="55" bestFit="1" customWidth="1"/>
    <col min="8969" max="9214" width="9.109375" style="55"/>
    <col min="9215" max="9215" width="13.44140625" style="55" customWidth="1"/>
    <col min="9216" max="9216" width="51.88671875" style="55" customWidth="1"/>
    <col min="9217" max="9217" width="9.109375" style="55"/>
    <col min="9218" max="9218" width="15" style="55" customWidth="1"/>
    <col min="9219" max="9219" width="23.109375" style="55" customWidth="1"/>
    <col min="9220" max="9220" width="73.44140625" style="55" customWidth="1"/>
    <col min="9221" max="9221" width="16.5546875" style="55" bestFit="1" customWidth="1"/>
    <col min="9222" max="9222" width="13.44140625" style="55" customWidth="1"/>
    <col min="9223" max="9224" width="12.5546875" style="55" bestFit="1" customWidth="1"/>
    <col min="9225" max="9470" width="9.109375" style="55"/>
    <col min="9471" max="9471" width="13.44140625" style="55" customWidth="1"/>
    <col min="9472" max="9472" width="51.88671875" style="55" customWidth="1"/>
    <col min="9473" max="9473" width="9.109375" style="55"/>
    <col min="9474" max="9474" width="15" style="55" customWidth="1"/>
    <col min="9475" max="9475" width="23.109375" style="55" customWidth="1"/>
    <col min="9476" max="9476" width="73.44140625" style="55" customWidth="1"/>
    <col min="9477" max="9477" width="16.5546875" style="55" bestFit="1" customWidth="1"/>
    <col min="9478" max="9478" width="13.44140625" style="55" customWidth="1"/>
    <col min="9479" max="9480" width="12.5546875" style="55" bestFit="1" customWidth="1"/>
    <col min="9481" max="9726" width="9.109375" style="55"/>
    <col min="9727" max="9727" width="13.44140625" style="55" customWidth="1"/>
    <col min="9728" max="9728" width="51.88671875" style="55" customWidth="1"/>
    <col min="9729" max="9729" width="9.109375" style="55"/>
    <col min="9730" max="9730" width="15" style="55" customWidth="1"/>
    <col min="9731" max="9731" width="23.109375" style="55" customWidth="1"/>
    <col min="9732" max="9732" width="73.44140625" style="55" customWidth="1"/>
    <col min="9733" max="9733" width="16.5546875" style="55" bestFit="1" customWidth="1"/>
    <col min="9734" max="9734" width="13.44140625" style="55" customWidth="1"/>
    <col min="9735" max="9736" width="12.5546875" style="55" bestFit="1" customWidth="1"/>
    <col min="9737" max="9982" width="9.109375" style="55"/>
    <col min="9983" max="9983" width="13.44140625" style="55" customWidth="1"/>
    <col min="9984" max="9984" width="51.88671875" style="55" customWidth="1"/>
    <col min="9985" max="9985" width="9.109375" style="55"/>
    <col min="9986" max="9986" width="15" style="55" customWidth="1"/>
    <col min="9987" max="9987" width="23.109375" style="55" customWidth="1"/>
    <col min="9988" max="9988" width="73.44140625" style="55" customWidth="1"/>
    <col min="9989" max="9989" width="16.5546875" style="55" bestFit="1" customWidth="1"/>
    <col min="9990" max="9990" width="13.44140625" style="55" customWidth="1"/>
    <col min="9991" max="9992" width="12.5546875" style="55" bestFit="1" customWidth="1"/>
    <col min="9993" max="10238" width="9.109375" style="55"/>
    <col min="10239" max="10239" width="13.44140625" style="55" customWidth="1"/>
    <col min="10240" max="10240" width="51.88671875" style="55" customWidth="1"/>
    <col min="10241" max="10241" width="9.109375" style="55"/>
    <col min="10242" max="10242" width="15" style="55" customWidth="1"/>
    <col min="10243" max="10243" width="23.109375" style="55" customWidth="1"/>
    <col min="10244" max="10244" width="73.44140625" style="55" customWidth="1"/>
    <col min="10245" max="10245" width="16.5546875" style="55" bestFit="1" customWidth="1"/>
    <col min="10246" max="10246" width="13.44140625" style="55" customWidth="1"/>
    <col min="10247" max="10248" width="12.5546875" style="55" bestFit="1" customWidth="1"/>
    <col min="10249" max="10494" width="9.109375" style="55"/>
    <col min="10495" max="10495" width="13.44140625" style="55" customWidth="1"/>
    <col min="10496" max="10496" width="51.88671875" style="55" customWidth="1"/>
    <col min="10497" max="10497" width="9.109375" style="55"/>
    <col min="10498" max="10498" width="15" style="55" customWidth="1"/>
    <col min="10499" max="10499" width="23.109375" style="55" customWidth="1"/>
    <col min="10500" max="10500" width="73.44140625" style="55" customWidth="1"/>
    <col min="10501" max="10501" width="16.5546875" style="55" bestFit="1" customWidth="1"/>
    <col min="10502" max="10502" width="13.44140625" style="55" customWidth="1"/>
    <col min="10503" max="10504" width="12.5546875" style="55" bestFit="1" customWidth="1"/>
    <col min="10505" max="10750" width="9.109375" style="55"/>
    <col min="10751" max="10751" width="13.44140625" style="55" customWidth="1"/>
    <col min="10752" max="10752" width="51.88671875" style="55" customWidth="1"/>
    <col min="10753" max="10753" width="9.109375" style="55"/>
    <col min="10754" max="10754" width="15" style="55" customWidth="1"/>
    <col min="10755" max="10755" width="23.109375" style="55" customWidth="1"/>
    <col min="10756" max="10756" width="73.44140625" style="55" customWidth="1"/>
    <col min="10757" max="10757" width="16.5546875" style="55" bestFit="1" customWidth="1"/>
    <col min="10758" max="10758" width="13.44140625" style="55" customWidth="1"/>
    <col min="10759" max="10760" width="12.5546875" style="55" bestFit="1" customWidth="1"/>
    <col min="10761" max="11006" width="9.109375" style="55"/>
    <col min="11007" max="11007" width="13.44140625" style="55" customWidth="1"/>
    <col min="11008" max="11008" width="51.88671875" style="55" customWidth="1"/>
    <col min="11009" max="11009" width="9.109375" style="55"/>
    <col min="11010" max="11010" width="15" style="55" customWidth="1"/>
    <col min="11011" max="11011" width="23.109375" style="55" customWidth="1"/>
    <col min="11012" max="11012" width="73.44140625" style="55" customWidth="1"/>
    <col min="11013" max="11013" width="16.5546875" style="55" bestFit="1" customWidth="1"/>
    <col min="11014" max="11014" width="13.44140625" style="55" customWidth="1"/>
    <col min="11015" max="11016" width="12.5546875" style="55" bestFit="1" customWidth="1"/>
    <col min="11017" max="11262" width="9.109375" style="55"/>
    <col min="11263" max="11263" width="13.44140625" style="55" customWidth="1"/>
    <col min="11264" max="11264" width="51.88671875" style="55" customWidth="1"/>
    <col min="11265" max="11265" width="9.109375" style="55"/>
    <col min="11266" max="11266" width="15" style="55" customWidth="1"/>
    <col min="11267" max="11267" width="23.109375" style="55" customWidth="1"/>
    <col min="11268" max="11268" width="73.44140625" style="55" customWidth="1"/>
    <col min="11269" max="11269" width="16.5546875" style="55" bestFit="1" customWidth="1"/>
    <col min="11270" max="11270" width="13.44140625" style="55" customWidth="1"/>
    <col min="11271" max="11272" width="12.5546875" style="55" bestFit="1" customWidth="1"/>
    <col min="11273" max="11518" width="9.109375" style="55"/>
    <col min="11519" max="11519" width="13.44140625" style="55" customWidth="1"/>
    <col min="11520" max="11520" width="51.88671875" style="55" customWidth="1"/>
    <col min="11521" max="11521" width="9.109375" style="55"/>
    <col min="11522" max="11522" width="15" style="55" customWidth="1"/>
    <col min="11523" max="11523" width="23.109375" style="55" customWidth="1"/>
    <col min="11524" max="11524" width="73.44140625" style="55" customWidth="1"/>
    <col min="11525" max="11525" width="16.5546875" style="55" bestFit="1" customWidth="1"/>
    <col min="11526" max="11526" width="13.44140625" style="55" customWidth="1"/>
    <col min="11527" max="11528" width="12.5546875" style="55" bestFit="1" customWidth="1"/>
    <col min="11529" max="11774" width="9.109375" style="55"/>
    <col min="11775" max="11775" width="13.44140625" style="55" customWidth="1"/>
    <col min="11776" max="11776" width="51.88671875" style="55" customWidth="1"/>
    <col min="11777" max="11777" width="9.109375" style="55"/>
    <col min="11778" max="11778" width="15" style="55" customWidth="1"/>
    <col min="11779" max="11779" width="23.109375" style="55" customWidth="1"/>
    <col min="11780" max="11780" width="73.44140625" style="55" customWidth="1"/>
    <col min="11781" max="11781" width="16.5546875" style="55" bestFit="1" customWidth="1"/>
    <col min="11782" max="11782" width="13.44140625" style="55" customWidth="1"/>
    <col min="11783" max="11784" width="12.5546875" style="55" bestFit="1" customWidth="1"/>
    <col min="11785" max="12030" width="9.109375" style="55"/>
    <col min="12031" max="12031" width="13.44140625" style="55" customWidth="1"/>
    <col min="12032" max="12032" width="51.88671875" style="55" customWidth="1"/>
    <col min="12033" max="12033" width="9.109375" style="55"/>
    <col min="12034" max="12034" width="15" style="55" customWidth="1"/>
    <col min="12035" max="12035" width="23.109375" style="55" customWidth="1"/>
    <col min="12036" max="12036" width="73.44140625" style="55" customWidth="1"/>
    <col min="12037" max="12037" width="16.5546875" style="55" bestFit="1" customWidth="1"/>
    <col min="12038" max="12038" width="13.44140625" style="55" customWidth="1"/>
    <col min="12039" max="12040" width="12.5546875" style="55" bestFit="1" customWidth="1"/>
    <col min="12041" max="12286" width="9.109375" style="55"/>
    <col min="12287" max="12287" width="13.44140625" style="55" customWidth="1"/>
    <col min="12288" max="12288" width="51.88671875" style="55" customWidth="1"/>
    <col min="12289" max="12289" width="9.109375" style="55"/>
    <col min="12290" max="12290" width="15" style="55" customWidth="1"/>
    <col min="12291" max="12291" width="23.109375" style="55" customWidth="1"/>
    <col min="12292" max="12292" width="73.44140625" style="55" customWidth="1"/>
    <col min="12293" max="12293" width="16.5546875" style="55" bestFit="1" customWidth="1"/>
    <col min="12294" max="12294" width="13.44140625" style="55" customWidth="1"/>
    <col min="12295" max="12296" width="12.5546875" style="55" bestFit="1" customWidth="1"/>
    <col min="12297" max="12542" width="9.109375" style="55"/>
    <col min="12543" max="12543" width="13.44140625" style="55" customWidth="1"/>
    <col min="12544" max="12544" width="51.88671875" style="55" customWidth="1"/>
    <col min="12545" max="12545" width="9.109375" style="55"/>
    <col min="12546" max="12546" width="15" style="55" customWidth="1"/>
    <col min="12547" max="12547" width="23.109375" style="55" customWidth="1"/>
    <col min="12548" max="12548" width="73.44140625" style="55" customWidth="1"/>
    <col min="12549" max="12549" width="16.5546875" style="55" bestFit="1" customWidth="1"/>
    <col min="12550" max="12550" width="13.44140625" style="55" customWidth="1"/>
    <col min="12551" max="12552" width="12.5546875" style="55" bestFit="1" customWidth="1"/>
    <col min="12553" max="12798" width="9.109375" style="55"/>
    <col min="12799" max="12799" width="13.44140625" style="55" customWidth="1"/>
    <col min="12800" max="12800" width="51.88671875" style="55" customWidth="1"/>
    <col min="12801" max="12801" width="9.109375" style="55"/>
    <col min="12802" max="12802" width="15" style="55" customWidth="1"/>
    <col min="12803" max="12803" width="23.109375" style="55" customWidth="1"/>
    <col min="12804" max="12804" width="73.44140625" style="55" customWidth="1"/>
    <col min="12805" max="12805" width="16.5546875" style="55" bestFit="1" customWidth="1"/>
    <col min="12806" max="12806" width="13.44140625" style="55" customWidth="1"/>
    <col min="12807" max="12808" width="12.5546875" style="55" bestFit="1" customWidth="1"/>
    <col min="12809" max="13054" width="9.109375" style="55"/>
    <col min="13055" max="13055" width="13.44140625" style="55" customWidth="1"/>
    <col min="13056" max="13056" width="51.88671875" style="55" customWidth="1"/>
    <col min="13057" max="13057" width="9.109375" style="55"/>
    <col min="13058" max="13058" width="15" style="55" customWidth="1"/>
    <col min="13059" max="13059" width="23.109375" style="55" customWidth="1"/>
    <col min="13060" max="13060" width="73.44140625" style="55" customWidth="1"/>
    <col min="13061" max="13061" width="16.5546875" style="55" bestFit="1" customWidth="1"/>
    <col min="13062" max="13062" width="13.44140625" style="55" customWidth="1"/>
    <col min="13063" max="13064" width="12.5546875" style="55" bestFit="1" customWidth="1"/>
    <col min="13065" max="13310" width="9.109375" style="55"/>
    <col min="13311" max="13311" width="13.44140625" style="55" customWidth="1"/>
    <col min="13312" max="13312" width="51.88671875" style="55" customWidth="1"/>
    <col min="13313" max="13313" width="9.109375" style="55"/>
    <col min="13314" max="13314" width="15" style="55" customWidth="1"/>
    <col min="13315" max="13315" width="23.109375" style="55" customWidth="1"/>
    <col min="13316" max="13316" width="73.44140625" style="55" customWidth="1"/>
    <col min="13317" max="13317" width="16.5546875" style="55" bestFit="1" customWidth="1"/>
    <col min="13318" max="13318" width="13.44140625" style="55" customWidth="1"/>
    <col min="13319" max="13320" width="12.5546875" style="55" bestFit="1" customWidth="1"/>
    <col min="13321" max="13566" width="9.109375" style="55"/>
    <col min="13567" max="13567" width="13.44140625" style="55" customWidth="1"/>
    <col min="13568" max="13568" width="51.88671875" style="55" customWidth="1"/>
    <col min="13569" max="13569" width="9.109375" style="55"/>
    <col min="13570" max="13570" width="15" style="55" customWidth="1"/>
    <col min="13571" max="13571" width="23.109375" style="55" customWidth="1"/>
    <col min="13572" max="13572" width="73.44140625" style="55" customWidth="1"/>
    <col min="13573" max="13573" width="16.5546875" style="55" bestFit="1" customWidth="1"/>
    <col min="13574" max="13574" width="13.44140625" style="55" customWidth="1"/>
    <col min="13575" max="13576" width="12.5546875" style="55" bestFit="1" customWidth="1"/>
    <col min="13577" max="13822" width="9.109375" style="55"/>
    <col min="13823" max="13823" width="13.44140625" style="55" customWidth="1"/>
    <col min="13824" max="13824" width="51.88671875" style="55" customWidth="1"/>
    <col min="13825" max="13825" width="9.109375" style="55"/>
    <col min="13826" max="13826" width="15" style="55" customWidth="1"/>
    <col min="13827" max="13827" width="23.109375" style="55" customWidth="1"/>
    <col min="13828" max="13828" width="73.44140625" style="55" customWidth="1"/>
    <col min="13829" max="13829" width="16.5546875" style="55" bestFit="1" customWidth="1"/>
    <col min="13830" max="13830" width="13.44140625" style="55" customWidth="1"/>
    <col min="13831" max="13832" width="12.5546875" style="55" bestFit="1" customWidth="1"/>
    <col min="13833" max="14078" width="9.109375" style="55"/>
    <col min="14079" max="14079" width="13.44140625" style="55" customWidth="1"/>
    <col min="14080" max="14080" width="51.88671875" style="55" customWidth="1"/>
    <col min="14081" max="14081" width="9.109375" style="55"/>
    <col min="14082" max="14082" width="15" style="55" customWidth="1"/>
    <col min="14083" max="14083" width="23.109375" style="55" customWidth="1"/>
    <col min="14084" max="14084" width="73.44140625" style="55" customWidth="1"/>
    <col min="14085" max="14085" width="16.5546875" style="55" bestFit="1" customWidth="1"/>
    <col min="14086" max="14086" width="13.44140625" style="55" customWidth="1"/>
    <col min="14087" max="14088" width="12.5546875" style="55" bestFit="1" customWidth="1"/>
    <col min="14089" max="14334" width="9.109375" style="55"/>
    <col min="14335" max="14335" width="13.44140625" style="55" customWidth="1"/>
    <col min="14336" max="14336" width="51.88671875" style="55" customWidth="1"/>
    <col min="14337" max="14337" width="9.109375" style="55"/>
    <col min="14338" max="14338" width="15" style="55" customWidth="1"/>
    <col min="14339" max="14339" width="23.109375" style="55" customWidth="1"/>
    <col min="14340" max="14340" width="73.44140625" style="55" customWidth="1"/>
    <col min="14341" max="14341" width="16.5546875" style="55" bestFit="1" customWidth="1"/>
    <col min="14342" max="14342" width="13.44140625" style="55" customWidth="1"/>
    <col min="14343" max="14344" width="12.5546875" style="55" bestFit="1" customWidth="1"/>
    <col min="14345" max="14590" width="9.109375" style="55"/>
    <col min="14591" max="14591" width="13.44140625" style="55" customWidth="1"/>
    <col min="14592" max="14592" width="51.88671875" style="55" customWidth="1"/>
    <col min="14593" max="14593" width="9.109375" style="55"/>
    <col min="14594" max="14594" width="15" style="55" customWidth="1"/>
    <col min="14595" max="14595" width="23.109375" style="55" customWidth="1"/>
    <col min="14596" max="14596" width="73.44140625" style="55" customWidth="1"/>
    <col min="14597" max="14597" width="16.5546875" style="55" bestFit="1" customWidth="1"/>
    <col min="14598" max="14598" width="13.44140625" style="55" customWidth="1"/>
    <col min="14599" max="14600" width="12.5546875" style="55" bestFit="1" customWidth="1"/>
    <col min="14601" max="14846" width="9.109375" style="55"/>
    <col min="14847" max="14847" width="13.44140625" style="55" customWidth="1"/>
    <col min="14848" max="14848" width="51.88671875" style="55" customWidth="1"/>
    <col min="14849" max="14849" width="9.109375" style="55"/>
    <col min="14850" max="14850" width="15" style="55" customWidth="1"/>
    <col min="14851" max="14851" width="23.109375" style="55" customWidth="1"/>
    <col min="14852" max="14852" width="73.44140625" style="55" customWidth="1"/>
    <col min="14853" max="14853" width="16.5546875" style="55" bestFit="1" customWidth="1"/>
    <col min="14854" max="14854" width="13.44140625" style="55" customWidth="1"/>
    <col min="14855" max="14856" width="12.5546875" style="55" bestFit="1" customWidth="1"/>
    <col min="14857" max="15102" width="9.109375" style="55"/>
    <col min="15103" max="15103" width="13.44140625" style="55" customWidth="1"/>
    <col min="15104" max="15104" width="51.88671875" style="55" customWidth="1"/>
    <col min="15105" max="15105" width="9.109375" style="55"/>
    <col min="15106" max="15106" width="15" style="55" customWidth="1"/>
    <col min="15107" max="15107" width="23.109375" style="55" customWidth="1"/>
    <col min="15108" max="15108" width="73.44140625" style="55" customWidth="1"/>
    <col min="15109" max="15109" width="16.5546875" style="55" bestFit="1" customWidth="1"/>
    <col min="15110" max="15110" width="13.44140625" style="55" customWidth="1"/>
    <col min="15111" max="15112" width="12.5546875" style="55" bestFit="1" customWidth="1"/>
    <col min="15113" max="15358" width="9.109375" style="55"/>
    <col min="15359" max="15359" width="13.44140625" style="55" customWidth="1"/>
    <col min="15360" max="15360" width="51.88671875" style="55" customWidth="1"/>
    <col min="15361" max="15361" width="9.109375" style="55"/>
    <col min="15362" max="15362" width="15" style="55" customWidth="1"/>
    <col min="15363" max="15363" width="23.109375" style="55" customWidth="1"/>
    <col min="15364" max="15364" width="73.44140625" style="55" customWidth="1"/>
    <col min="15365" max="15365" width="16.5546875" style="55" bestFit="1" customWidth="1"/>
    <col min="15366" max="15366" width="13.44140625" style="55" customWidth="1"/>
    <col min="15367" max="15368" width="12.5546875" style="55" bestFit="1" customWidth="1"/>
    <col min="15369" max="15614" width="9.109375" style="55"/>
    <col min="15615" max="15615" width="13.44140625" style="55" customWidth="1"/>
    <col min="15616" max="15616" width="51.88671875" style="55" customWidth="1"/>
    <col min="15617" max="15617" width="9.109375" style="55"/>
    <col min="15618" max="15618" width="15" style="55" customWidth="1"/>
    <col min="15619" max="15619" width="23.109375" style="55" customWidth="1"/>
    <col min="15620" max="15620" width="73.44140625" style="55" customWidth="1"/>
    <col min="15621" max="15621" width="16.5546875" style="55" bestFit="1" customWidth="1"/>
    <col min="15622" max="15622" width="13.44140625" style="55" customWidth="1"/>
    <col min="15623" max="15624" width="12.5546875" style="55" bestFit="1" customWidth="1"/>
    <col min="15625" max="15870" width="9.109375" style="55"/>
    <col min="15871" max="15871" width="13.44140625" style="55" customWidth="1"/>
    <col min="15872" max="15872" width="51.88671875" style="55" customWidth="1"/>
    <col min="15873" max="15873" width="9.109375" style="55"/>
    <col min="15874" max="15874" width="15" style="55" customWidth="1"/>
    <col min="15875" max="15875" width="23.109375" style="55" customWidth="1"/>
    <col min="15876" max="15876" width="73.44140625" style="55" customWidth="1"/>
    <col min="15877" max="15877" width="16.5546875" style="55" bestFit="1" customWidth="1"/>
    <col min="15878" max="15878" width="13.44140625" style="55" customWidth="1"/>
    <col min="15879" max="15880" width="12.5546875" style="55" bestFit="1" customWidth="1"/>
    <col min="15881" max="16126" width="9.109375" style="55"/>
    <col min="16127" max="16127" width="13.44140625" style="55" customWidth="1"/>
    <col min="16128" max="16128" width="51.88671875" style="55" customWidth="1"/>
    <col min="16129" max="16129" width="9.109375" style="55"/>
    <col min="16130" max="16130" width="15" style="55" customWidth="1"/>
    <col min="16131" max="16131" width="23.109375" style="55" customWidth="1"/>
    <col min="16132" max="16132" width="73.44140625" style="55" customWidth="1"/>
    <col min="16133" max="16133" width="16.5546875" style="55" bestFit="1" customWidth="1"/>
    <col min="16134" max="16134" width="13.44140625" style="55" customWidth="1"/>
    <col min="16135" max="16136" width="12.5546875" style="55" bestFit="1" customWidth="1"/>
    <col min="16137" max="16383" width="9.109375" style="55"/>
    <col min="16384" max="16384" width="9.109375" style="55"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x14ac:dyDescent="0.3">
      <c r="A2" s="128" t="s">
        <v>76</v>
      </c>
      <c r="B2" s="134" t="s">
        <v>105</v>
      </c>
      <c r="C2" s="52"/>
      <c r="D2" s="52">
        <v>6121</v>
      </c>
      <c r="E2" s="52" t="s">
        <v>77</v>
      </c>
      <c r="F2" s="130" t="s">
        <v>106</v>
      </c>
      <c r="G2" s="165"/>
      <c r="H2" s="165"/>
      <c r="I2" s="165"/>
      <c r="J2" s="165">
        <v>30000000</v>
      </c>
    </row>
    <row r="3" spans="1:10" x14ac:dyDescent="0.3">
      <c r="A3" s="128"/>
      <c r="B3" s="134" t="s">
        <v>284</v>
      </c>
      <c r="C3" s="52"/>
      <c r="D3" s="52"/>
      <c r="E3" s="52"/>
      <c r="F3" s="130"/>
      <c r="G3" s="165">
        <v>2000000</v>
      </c>
      <c r="H3" s="165">
        <v>2000000</v>
      </c>
      <c r="I3" s="165">
        <v>2000000</v>
      </c>
      <c r="J3" s="121"/>
    </row>
    <row r="4" spans="1:10" x14ac:dyDescent="0.3">
      <c r="A4" s="128"/>
      <c r="B4" s="134"/>
      <c r="C4" s="52"/>
      <c r="D4" s="52"/>
      <c r="E4" s="52"/>
      <c r="F4" s="130"/>
    </row>
    <row r="5" spans="1:10" x14ac:dyDescent="0.3">
      <c r="A5" s="128" t="s">
        <v>101</v>
      </c>
      <c r="B5" s="130"/>
      <c r="C5" s="52"/>
      <c r="D5" s="52"/>
      <c r="E5" s="53"/>
      <c r="F5" s="130"/>
      <c r="G5" s="212">
        <f>SUM(G2:G4)</f>
        <v>2000000</v>
      </c>
      <c r="H5" s="212">
        <f>SUM(H2:H4)</f>
        <v>2000000</v>
      </c>
      <c r="I5" s="212">
        <f>SUM(I2:I4)</f>
        <v>2000000</v>
      </c>
      <c r="J5" s="212">
        <f>SUM(J2:J4)</f>
        <v>30000000</v>
      </c>
    </row>
  </sheetData>
  <phoneticPr fontId="28" type="noConversion"/>
  <pageMargins left="0.7" right="0.7" top="0.78740157499999996" bottom="0.78740157499999996"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Normal="100" workbookViewId="0">
      <selection activeCell="A2" sqref="A2:H2"/>
    </sheetView>
  </sheetViews>
  <sheetFormatPr defaultRowHeight="14.4" x14ac:dyDescent="0.3"/>
  <cols>
    <col min="1" max="1" width="13.109375" style="55" customWidth="1"/>
    <col min="2" max="2" width="33.88671875" style="55" customWidth="1"/>
    <col min="3" max="3" width="9.109375" style="55"/>
    <col min="4" max="4" width="16.109375" style="55" customWidth="1"/>
    <col min="5" max="5" width="15.5546875" style="55" customWidth="1"/>
    <col min="6" max="6" width="33.44140625" style="55" customWidth="1"/>
    <col min="7" max="9" width="14" style="173" customWidth="1"/>
    <col min="10" max="10" width="14" style="55" customWidth="1"/>
    <col min="11" max="254" width="9.109375" style="55"/>
    <col min="255" max="255" width="13.109375" style="55" customWidth="1"/>
    <col min="256" max="256" width="33.88671875" style="55" customWidth="1"/>
    <col min="257" max="257" width="9.109375" style="55"/>
    <col min="258" max="258" width="16.109375" style="55" customWidth="1"/>
    <col min="259" max="259" width="20.44140625" style="55" customWidth="1"/>
    <col min="260" max="260" width="33.44140625" style="55" customWidth="1"/>
    <col min="261" max="261" width="21.109375" style="55" customWidth="1"/>
    <col min="262" max="262" width="6.5546875" style="55" bestFit="1" customWidth="1"/>
    <col min="263" max="264" width="12.5546875" style="55" bestFit="1" customWidth="1"/>
    <col min="265" max="510" width="9.109375" style="55"/>
    <col min="511" max="511" width="13.109375" style="55" customWidth="1"/>
    <col min="512" max="512" width="33.88671875" style="55" customWidth="1"/>
    <col min="513" max="513" width="9.109375" style="55"/>
    <col min="514" max="514" width="16.109375" style="55" customWidth="1"/>
    <col min="515" max="515" width="20.44140625" style="55" customWidth="1"/>
    <col min="516" max="516" width="33.44140625" style="55" customWidth="1"/>
    <col min="517" max="517" width="21.109375" style="55" customWidth="1"/>
    <col min="518" max="518" width="6.5546875" style="55" bestFit="1" customWidth="1"/>
    <col min="519" max="520" width="12.5546875" style="55" bestFit="1" customWidth="1"/>
    <col min="521" max="766" width="9.109375" style="55"/>
    <col min="767" max="767" width="13.109375" style="55" customWidth="1"/>
    <col min="768" max="768" width="33.88671875" style="55" customWidth="1"/>
    <col min="769" max="769" width="9.109375" style="55"/>
    <col min="770" max="770" width="16.109375" style="55" customWidth="1"/>
    <col min="771" max="771" width="20.44140625" style="55" customWidth="1"/>
    <col min="772" max="772" width="33.44140625" style="55" customWidth="1"/>
    <col min="773" max="773" width="21.109375" style="55" customWidth="1"/>
    <col min="774" max="774" width="6.5546875" style="55" bestFit="1" customWidth="1"/>
    <col min="775" max="776" width="12.5546875" style="55" bestFit="1" customWidth="1"/>
    <col min="777" max="1022" width="9.109375" style="55"/>
    <col min="1023" max="1023" width="13.109375" style="55" customWidth="1"/>
    <col min="1024" max="1024" width="33.88671875" style="55" customWidth="1"/>
    <col min="1025" max="1025" width="9.109375" style="55"/>
    <col min="1026" max="1026" width="16.109375" style="55" customWidth="1"/>
    <col min="1027" max="1027" width="20.44140625" style="55" customWidth="1"/>
    <col min="1028" max="1028" width="33.44140625" style="55" customWidth="1"/>
    <col min="1029" max="1029" width="21.109375" style="55" customWidth="1"/>
    <col min="1030" max="1030" width="6.5546875" style="55" bestFit="1" customWidth="1"/>
    <col min="1031" max="1032" width="12.5546875" style="55" bestFit="1" customWidth="1"/>
    <col min="1033" max="1278" width="9.109375" style="55"/>
    <col min="1279" max="1279" width="13.109375" style="55" customWidth="1"/>
    <col min="1280" max="1280" width="33.88671875" style="55" customWidth="1"/>
    <col min="1281" max="1281" width="9.109375" style="55"/>
    <col min="1282" max="1282" width="16.109375" style="55" customWidth="1"/>
    <col min="1283" max="1283" width="20.44140625" style="55" customWidth="1"/>
    <col min="1284" max="1284" width="33.44140625" style="55" customWidth="1"/>
    <col min="1285" max="1285" width="21.109375" style="55" customWidth="1"/>
    <col min="1286" max="1286" width="6.5546875" style="55" bestFit="1" customWidth="1"/>
    <col min="1287" max="1288" width="12.5546875" style="55" bestFit="1" customWidth="1"/>
    <col min="1289" max="1534" width="9.109375" style="55"/>
    <col min="1535" max="1535" width="13.109375" style="55" customWidth="1"/>
    <col min="1536" max="1536" width="33.88671875" style="55" customWidth="1"/>
    <col min="1537" max="1537" width="9.109375" style="55"/>
    <col min="1538" max="1538" width="16.109375" style="55" customWidth="1"/>
    <col min="1539" max="1539" width="20.44140625" style="55" customWidth="1"/>
    <col min="1540" max="1540" width="33.44140625" style="55" customWidth="1"/>
    <col min="1541" max="1541" width="21.109375" style="55" customWidth="1"/>
    <col min="1542" max="1542" width="6.5546875" style="55" bestFit="1" customWidth="1"/>
    <col min="1543" max="1544" width="12.5546875" style="55" bestFit="1" customWidth="1"/>
    <col min="1545" max="1790" width="9.109375" style="55"/>
    <col min="1791" max="1791" width="13.109375" style="55" customWidth="1"/>
    <col min="1792" max="1792" width="33.88671875" style="55" customWidth="1"/>
    <col min="1793" max="1793" width="9.109375" style="55"/>
    <col min="1794" max="1794" width="16.109375" style="55" customWidth="1"/>
    <col min="1795" max="1795" width="20.44140625" style="55" customWidth="1"/>
    <col min="1796" max="1796" width="33.44140625" style="55" customWidth="1"/>
    <col min="1797" max="1797" width="21.109375" style="55" customWidth="1"/>
    <col min="1798" max="1798" width="6.5546875" style="55" bestFit="1" customWidth="1"/>
    <col min="1799" max="1800" width="12.5546875" style="55" bestFit="1" customWidth="1"/>
    <col min="1801" max="2046" width="9.109375" style="55"/>
    <col min="2047" max="2047" width="13.109375" style="55" customWidth="1"/>
    <col min="2048" max="2048" width="33.88671875" style="55" customWidth="1"/>
    <col min="2049" max="2049" width="9.109375" style="55"/>
    <col min="2050" max="2050" width="16.109375" style="55" customWidth="1"/>
    <col min="2051" max="2051" width="20.44140625" style="55" customWidth="1"/>
    <col min="2052" max="2052" width="33.44140625" style="55" customWidth="1"/>
    <col min="2053" max="2053" width="21.109375" style="55" customWidth="1"/>
    <col min="2054" max="2054" width="6.5546875" style="55" bestFit="1" customWidth="1"/>
    <col min="2055" max="2056" width="12.5546875" style="55" bestFit="1" customWidth="1"/>
    <col min="2057" max="2302" width="9.109375" style="55"/>
    <col min="2303" max="2303" width="13.109375" style="55" customWidth="1"/>
    <col min="2304" max="2304" width="33.88671875" style="55" customWidth="1"/>
    <col min="2305" max="2305" width="9.109375" style="55"/>
    <col min="2306" max="2306" width="16.109375" style="55" customWidth="1"/>
    <col min="2307" max="2307" width="20.44140625" style="55" customWidth="1"/>
    <col min="2308" max="2308" width="33.44140625" style="55" customWidth="1"/>
    <col min="2309" max="2309" width="21.109375" style="55" customWidth="1"/>
    <col min="2310" max="2310" width="6.5546875" style="55" bestFit="1" customWidth="1"/>
    <col min="2311" max="2312" width="12.5546875" style="55" bestFit="1" customWidth="1"/>
    <col min="2313" max="2558" width="9.109375" style="55"/>
    <col min="2559" max="2559" width="13.109375" style="55" customWidth="1"/>
    <col min="2560" max="2560" width="33.88671875" style="55" customWidth="1"/>
    <col min="2561" max="2561" width="9.109375" style="55"/>
    <col min="2562" max="2562" width="16.109375" style="55" customWidth="1"/>
    <col min="2563" max="2563" width="20.44140625" style="55" customWidth="1"/>
    <col min="2564" max="2564" width="33.44140625" style="55" customWidth="1"/>
    <col min="2565" max="2565" width="21.109375" style="55" customWidth="1"/>
    <col min="2566" max="2566" width="6.5546875" style="55" bestFit="1" customWidth="1"/>
    <col min="2567" max="2568" width="12.5546875" style="55" bestFit="1" customWidth="1"/>
    <col min="2569" max="2814" width="9.109375" style="55"/>
    <col min="2815" max="2815" width="13.109375" style="55" customWidth="1"/>
    <col min="2816" max="2816" width="33.88671875" style="55" customWidth="1"/>
    <col min="2817" max="2817" width="9.109375" style="55"/>
    <col min="2818" max="2818" width="16.109375" style="55" customWidth="1"/>
    <col min="2819" max="2819" width="20.44140625" style="55" customWidth="1"/>
    <col min="2820" max="2820" width="33.44140625" style="55" customWidth="1"/>
    <col min="2821" max="2821" width="21.109375" style="55" customWidth="1"/>
    <col min="2822" max="2822" width="6.5546875" style="55" bestFit="1" customWidth="1"/>
    <col min="2823" max="2824" width="12.5546875" style="55" bestFit="1" customWidth="1"/>
    <col min="2825" max="3070" width="9.109375" style="55"/>
    <col min="3071" max="3071" width="13.109375" style="55" customWidth="1"/>
    <col min="3072" max="3072" width="33.88671875" style="55" customWidth="1"/>
    <col min="3073" max="3073" width="9.109375" style="55"/>
    <col min="3074" max="3074" width="16.109375" style="55" customWidth="1"/>
    <col min="3075" max="3075" width="20.44140625" style="55" customWidth="1"/>
    <col min="3076" max="3076" width="33.44140625" style="55" customWidth="1"/>
    <col min="3077" max="3077" width="21.109375" style="55" customWidth="1"/>
    <col min="3078" max="3078" width="6.5546875" style="55" bestFit="1" customWidth="1"/>
    <col min="3079" max="3080" width="12.5546875" style="55" bestFit="1" customWidth="1"/>
    <col min="3081" max="3326" width="9.109375" style="55"/>
    <col min="3327" max="3327" width="13.109375" style="55" customWidth="1"/>
    <col min="3328" max="3328" width="33.88671875" style="55" customWidth="1"/>
    <col min="3329" max="3329" width="9.109375" style="55"/>
    <col min="3330" max="3330" width="16.109375" style="55" customWidth="1"/>
    <col min="3331" max="3331" width="20.44140625" style="55" customWidth="1"/>
    <col min="3332" max="3332" width="33.44140625" style="55" customWidth="1"/>
    <col min="3333" max="3333" width="21.109375" style="55" customWidth="1"/>
    <col min="3334" max="3334" width="6.5546875" style="55" bestFit="1" customWidth="1"/>
    <col min="3335" max="3336" width="12.5546875" style="55" bestFit="1" customWidth="1"/>
    <col min="3337" max="3582" width="9.109375" style="55"/>
    <col min="3583" max="3583" width="13.109375" style="55" customWidth="1"/>
    <col min="3584" max="3584" width="33.88671875" style="55" customWidth="1"/>
    <col min="3585" max="3585" width="9.109375" style="55"/>
    <col min="3586" max="3586" width="16.109375" style="55" customWidth="1"/>
    <col min="3587" max="3587" width="20.44140625" style="55" customWidth="1"/>
    <col min="3588" max="3588" width="33.44140625" style="55" customWidth="1"/>
    <col min="3589" max="3589" width="21.109375" style="55" customWidth="1"/>
    <col min="3590" max="3590" width="6.5546875" style="55" bestFit="1" customWidth="1"/>
    <col min="3591" max="3592" width="12.5546875" style="55" bestFit="1" customWidth="1"/>
    <col min="3593" max="3838" width="9.109375" style="55"/>
    <col min="3839" max="3839" width="13.109375" style="55" customWidth="1"/>
    <col min="3840" max="3840" width="33.88671875" style="55" customWidth="1"/>
    <col min="3841" max="3841" width="9.109375" style="55"/>
    <col min="3842" max="3842" width="16.109375" style="55" customWidth="1"/>
    <col min="3843" max="3843" width="20.44140625" style="55" customWidth="1"/>
    <col min="3844" max="3844" width="33.44140625" style="55" customWidth="1"/>
    <col min="3845" max="3845" width="21.109375" style="55" customWidth="1"/>
    <col min="3846" max="3846" width="6.5546875" style="55" bestFit="1" customWidth="1"/>
    <col min="3847" max="3848" width="12.5546875" style="55" bestFit="1" customWidth="1"/>
    <col min="3849" max="4094" width="9.109375" style="55"/>
    <col min="4095" max="4095" width="13.109375" style="55" customWidth="1"/>
    <col min="4096" max="4096" width="33.88671875" style="55" customWidth="1"/>
    <col min="4097" max="4097" width="9.109375" style="55"/>
    <col min="4098" max="4098" width="16.109375" style="55" customWidth="1"/>
    <col min="4099" max="4099" width="20.44140625" style="55" customWidth="1"/>
    <col min="4100" max="4100" width="33.44140625" style="55" customWidth="1"/>
    <col min="4101" max="4101" width="21.109375" style="55" customWidth="1"/>
    <col min="4102" max="4102" width="6.5546875" style="55" bestFit="1" customWidth="1"/>
    <col min="4103" max="4104" width="12.5546875" style="55" bestFit="1" customWidth="1"/>
    <col min="4105" max="4350" width="9.109375" style="55"/>
    <col min="4351" max="4351" width="13.109375" style="55" customWidth="1"/>
    <col min="4352" max="4352" width="33.88671875" style="55" customWidth="1"/>
    <col min="4353" max="4353" width="9.109375" style="55"/>
    <col min="4354" max="4354" width="16.109375" style="55" customWidth="1"/>
    <col min="4355" max="4355" width="20.44140625" style="55" customWidth="1"/>
    <col min="4356" max="4356" width="33.44140625" style="55" customWidth="1"/>
    <col min="4357" max="4357" width="21.109375" style="55" customWidth="1"/>
    <col min="4358" max="4358" width="6.5546875" style="55" bestFit="1" customWidth="1"/>
    <col min="4359" max="4360" width="12.5546875" style="55" bestFit="1" customWidth="1"/>
    <col min="4361" max="4606" width="9.109375" style="55"/>
    <col min="4607" max="4607" width="13.109375" style="55" customWidth="1"/>
    <col min="4608" max="4608" width="33.88671875" style="55" customWidth="1"/>
    <col min="4609" max="4609" width="9.109375" style="55"/>
    <col min="4610" max="4610" width="16.109375" style="55" customWidth="1"/>
    <col min="4611" max="4611" width="20.44140625" style="55" customWidth="1"/>
    <col min="4612" max="4612" width="33.44140625" style="55" customWidth="1"/>
    <col min="4613" max="4613" width="21.109375" style="55" customWidth="1"/>
    <col min="4614" max="4614" width="6.5546875" style="55" bestFit="1" customWidth="1"/>
    <col min="4615" max="4616" width="12.5546875" style="55" bestFit="1" customWidth="1"/>
    <col min="4617" max="4862" width="9.109375" style="55"/>
    <col min="4863" max="4863" width="13.109375" style="55" customWidth="1"/>
    <col min="4864" max="4864" width="33.88671875" style="55" customWidth="1"/>
    <col min="4865" max="4865" width="9.109375" style="55"/>
    <col min="4866" max="4866" width="16.109375" style="55" customWidth="1"/>
    <col min="4867" max="4867" width="20.44140625" style="55" customWidth="1"/>
    <col min="4868" max="4868" width="33.44140625" style="55" customWidth="1"/>
    <col min="4869" max="4869" width="21.109375" style="55" customWidth="1"/>
    <col min="4870" max="4870" width="6.5546875" style="55" bestFit="1" customWidth="1"/>
    <col min="4871" max="4872" width="12.5546875" style="55" bestFit="1" customWidth="1"/>
    <col min="4873" max="5118" width="9.109375" style="55"/>
    <col min="5119" max="5119" width="13.109375" style="55" customWidth="1"/>
    <col min="5120" max="5120" width="33.88671875" style="55" customWidth="1"/>
    <col min="5121" max="5121" width="9.109375" style="55"/>
    <col min="5122" max="5122" width="16.109375" style="55" customWidth="1"/>
    <col min="5123" max="5123" width="20.44140625" style="55" customWidth="1"/>
    <col min="5124" max="5124" width="33.44140625" style="55" customWidth="1"/>
    <col min="5125" max="5125" width="21.109375" style="55" customWidth="1"/>
    <col min="5126" max="5126" width="6.5546875" style="55" bestFit="1" customWidth="1"/>
    <col min="5127" max="5128" width="12.5546875" style="55" bestFit="1" customWidth="1"/>
    <col min="5129" max="5374" width="9.109375" style="55"/>
    <col min="5375" max="5375" width="13.109375" style="55" customWidth="1"/>
    <col min="5376" max="5376" width="33.88671875" style="55" customWidth="1"/>
    <col min="5377" max="5377" width="9.109375" style="55"/>
    <col min="5378" max="5378" width="16.109375" style="55" customWidth="1"/>
    <col min="5379" max="5379" width="20.44140625" style="55" customWidth="1"/>
    <col min="5380" max="5380" width="33.44140625" style="55" customWidth="1"/>
    <col min="5381" max="5381" width="21.109375" style="55" customWidth="1"/>
    <col min="5382" max="5382" width="6.5546875" style="55" bestFit="1" customWidth="1"/>
    <col min="5383" max="5384" width="12.5546875" style="55" bestFit="1" customWidth="1"/>
    <col min="5385" max="5630" width="9.109375" style="55"/>
    <col min="5631" max="5631" width="13.109375" style="55" customWidth="1"/>
    <col min="5632" max="5632" width="33.88671875" style="55" customWidth="1"/>
    <col min="5633" max="5633" width="9.109375" style="55"/>
    <col min="5634" max="5634" width="16.109375" style="55" customWidth="1"/>
    <col min="5635" max="5635" width="20.44140625" style="55" customWidth="1"/>
    <col min="5636" max="5636" width="33.44140625" style="55" customWidth="1"/>
    <col min="5637" max="5637" width="21.109375" style="55" customWidth="1"/>
    <col min="5638" max="5638" width="6.5546875" style="55" bestFit="1" customWidth="1"/>
    <col min="5639" max="5640" width="12.5546875" style="55" bestFit="1" customWidth="1"/>
    <col min="5641" max="5886" width="9.109375" style="55"/>
    <col min="5887" max="5887" width="13.109375" style="55" customWidth="1"/>
    <col min="5888" max="5888" width="33.88671875" style="55" customWidth="1"/>
    <col min="5889" max="5889" width="9.109375" style="55"/>
    <col min="5890" max="5890" width="16.109375" style="55" customWidth="1"/>
    <col min="5891" max="5891" width="20.44140625" style="55" customWidth="1"/>
    <col min="5892" max="5892" width="33.44140625" style="55" customWidth="1"/>
    <col min="5893" max="5893" width="21.109375" style="55" customWidth="1"/>
    <col min="5894" max="5894" width="6.5546875" style="55" bestFit="1" customWidth="1"/>
    <col min="5895" max="5896" width="12.5546875" style="55" bestFit="1" customWidth="1"/>
    <col min="5897" max="6142" width="9.109375" style="55"/>
    <col min="6143" max="6143" width="13.109375" style="55" customWidth="1"/>
    <col min="6144" max="6144" width="33.88671875" style="55" customWidth="1"/>
    <col min="6145" max="6145" width="9.109375" style="55"/>
    <col min="6146" max="6146" width="16.109375" style="55" customWidth="1"/>
    <col min="6147" max="6147" width="20.44140625" style="55" customWidth="1"/>
    <col min="6148" max="6148" width="33.44140625" style="55" customWidth="1"/>
    <col min="6149" max="6149" width="21.109375" style="55" customWidth="1"/>
    <col min="6150" max="6150" width="6.5546875" style="55" bestFit="1" customWidth="1"/>
    <col min="6151" max="6152" width="12.5546875" style="55" bestFit="1" customWidth="1"/>
    <col min="6153" max="6398" width="9.109375" style="55"/>
    <col min="6399" max="6399" width="13.109375" style="55" customWidth="1"/>
    <col min="6400" max="6400" width="33.88671875" style="55" customWidth="1"/>
    <col min="6401" max="6401" width="9.109375" style="55"/>
    <col min="6402" max="6402" width="16.109375" style="55" customWidth="1"/>
    <col min="6403" max="6403" width="20.44140625" style="55" customWidth="1"/>
    <col min="6404" max="6404" width="33.44140625" style="55" customWidth="1"/>
    <col min="6405" max="6405" width="21.109375" style="55" customWidth="1"/>
    <col min="6406" max="6406" width="6.5546875" style="55" bestFit="1" customWidth="1"/>
    <col min="6407" max="6408" width="12.5546875" style="55" bestFit="1" customWidth="1"/>
    <col min="6409" max="6654" width="9.109375" style="55"/>
    <col min="6655" max="6655" width="13.109375" style="55" customWidth="1"/>
    <col min="6656" max="6656" width="33.88671875" style="55" customWidth="1"/>
    <col min="6657" max="6657" width="9.109375" style="55"/>
    <col min="6658" max="6658" width="16.109375" style="55" customWidth="1"/>
    <col min="6659" max="6659" width="20.44140625" style="55" customWidth="1"/>
    <col min="6660" max="6660" width="33.44140625" style="55" customWidth="1"/>
    <col min="6661" max="6661" width="21.109375" style="55" customWidth="1"/>
    <col min="6662" max="6662" width="6.5546875" style="55" bestFit="1" customWidth="1"/>
    <col min="6663" max="6664" width="12.5546875" style="55" bestFit="1" customWidth="1"/>
    <col min="6665" max="6910" width="9.109375" style="55"/>
    <col min="6911" max="6911" width="13.109375" style="55" customWidth="1"/>
    <col min="6912" max="6912" width="33.88671875" style="55" customWidth="1"/>
    <col min="6913" max="6913" width="9.109375" style="55"/>
    <col min="6914" max="6914" width="16.109375" style="55" customWidth="1"/>
    <col min="6915" max="6915" width="20.44140625" style="55" customWidth="1"/>
    <col min="6916" max="6916" width="33.44140625" style="55" customWidth="1"/>
    <col min="6917" max="6917" width="21.109375" style="55" customWidth="1"/>
    <col min="6918" max="6918" width="6.5546875" style="55" bestFit="1" customWidth="1"/>
    <col min="6919" max="6920" width="12.5546875" style="55" bestFit="1" customWidth="1"/>
    <col min="6921" max="7166" width="9.109375" style="55"/>
    <col min="7167" max="7167" width="13.109375" style="55" customWidth="1"/>
    <col min="7168" max="7168" width="33.88671875" style="55" customWidth="1"/>
    <col min="7169" max="7169" width="9.109375" style="55"/>
    <col min="7170" max="7170" width="16.109375" style="55" customWidth="1"/>
    <col min="7171" max="7171" width="20.44140625" style="55" customWidth="1"/>
    <col min="7172" max="7172" width="33.44140625" style="55" customWidth="1"/>
    <col min="7173" max="7173" width="21.109375" style="55" customWidth="1"/>
    <col min="7174" max="7174" width="6.5546875" style="55" bestFit="1" customWidth="1"/>
    <col min="7175" max="7176" width="12.5546875" style="55" bestFit="1" customWidth="1"/>
    <col min="7177" max="7422" width="9.109375" style="55"/>
    <col min="7423" max="7423" width="13.109375" style="55" customWidth="1"/>
    <col min="7424" max="7424" width="33.88671875" style="55" customWidth="1"/>
    <col min="7425" max="7425" width="9.109375" style="55"/>
    <col min="7426" max="7426" width="16.109375" style="55" customWidth="1"/>
    <col min="7427" max="7427" width="20.44140625" style="55" customWidth="1"/>
    <col min="7428" max="7428" width="33.44140625" style="55" customWidth="1"/>
    <col min="7429" max="7429" width="21.109375" style="55" customWidth="1"/>
    <col min="7430" max="7430" width="6.5546875" style="55" bestFit="1" customWidth="1"/>
    <col min="7431" max="7432" width="12.5546875" style="55" bestFit="1" customWidth="1"/>
    <col min="7433" max="7678" width="9.109375" style="55"/>
    <col min="7679" max="7679" width="13.109375" style="55" customWidth="1"/>
    <col min="7680" max="7680" width="33.88671875" style="55" customWidth="1"/>
    <col min="7681" max="7681" width="9.109375" style="55"/>
    <col min="7682" max="7682" width="16.109375" style="55" customWidth="1"/>
    <col min="7683" max="7683" width="20.44140625" style="55" customWidth="1"/>
    <col min="7684" max="7684" width="33.44140625" style="55" customWidth="1"/>
    <col min="7685" max="7685" width="21.109375" style="55" customWidth="1"/>
    <col min="7686" max="7686" width="6.5546875" style="55" bestFit="1" customWidth="1"/>
    <col min="7687" max="7688" width="12.5546875" style="55" bestFit="1" customWidth="1"/>
    <col min="7689" max="7934" width="9.109375" style="55"/>
    <col min="7935" max="7935" width="13.109375" style="55" customWidth="1"/>
    <col min="7936" max="7936" width="33.88671875" style="55" customWidth="1"/>
    <col min="7937" max="7937" width="9.109375" style="55"/>
    <col min="7938" max="7938" width="16.109375" style="55" customWidth="1"/>
    <col min="7939" max="7939" width="20.44140625" style="55" customWidth="1"/>
    <col min="7940" max="7940" width="33.44140625" style="55" customWidth="1"/>
    <col min="7941" max="7941" width="21.109375" style="55" customWidth="1"/>
    <col min="7942" max="7942" width="6.5546875" style="55" bestFit="1" customWidth="1"/>
    <col min="7943" max="7944" width="12.5546875" style="55" bestFit="1" customWidth="1"/>
    <col min="7945" max="8190" width="9.109375" style="55"/>
    <col min="8191" max="8191" width="13.109375" style="55" customWidth="1"/>
    <col min="8192" max="8192" width="33.88671875" style="55" customWidth="1"/>
    <col min="8193" max="8193" width="9.109375" style="55"/>
    <col min="8194" max="8194" width="16.109375" style="55" customWidth="1"/>
    <col min="8195" max="8195" width="20.44140625" style="55" customWidth="1"/>
    <col min="8196" max="8196" width="33.44140625" style="55" customWidth="1"/>
    <col min="8197" max="8197" width="21.109375" style="55" customWidth="1"/>
    <col min="8198" max="8198" width="6.5546875" style="55" bestFit="1" customWidth="1"/>
    <col min="8199" max="8200" width="12.5546875" style="55" bestFit="1" customWidth="1"/>
    <col min="8201" max="8446" width="9.109375" style="55"/>
    <col min="8447" max="8447" width="13.109375" style="55" customWidth="1"/>
    <col min="8448" max="8448" width="33.88671875" style="55" customWidth="1"/>
    <col min="8449" max="8449" width="9.109375" style="55"/>
    <col min="8450" max="8450" width="16.109375" style="55" customWidth="1"/>
    <col min="8451" max="8451" width="20.44140625" style="55" customWidth="1"/>
    <col min="8452" max="8452" width="33.44140625" style="55" customWidth="1"/>
    <col min="8453" max="8453" width="21.109375" style="55" customWidth="1"/>
    <col min="8454" max="8454" width="6.5546875" style="55" bestFit="1" customWidth="1"/>
    <col min="8455" max="8456" width="12.5546875" style="55" bestFit="1" customWidth="1"/>
    <col min="8457" max="8702" width="9.109375" style="55"/>
    <col min="8703" max="8703" width="13.109375" style="55" customWidth="1"/>
    <col min="8704" max="8704" width="33.88671875" style="55" customWidth="1"/>
    <col min="8705" max="8705" width="9.109375" style="55"/>
    <col min="8706" max="8706" width="16.109375" style="55" customWidth="1"/>
    <col min="8707" max="8707" width="20.44140625" style="55" customWidth="1"/>
    <col min="8708" max="8708" width="33.44140625" style="55" customWidth="1"/>
    <col min="8709" max="8709" width="21.109375" style="55" customWidth="1"/>
    <col min="8710" max="8710" width="6.5546875" style="55" bestFit="1" customWidth="1"/>
    <col min="8711" max="8712" width="12.5546875" style="55" bestFit="1" customWidth="1"/>
    <col min="8713" max="8958" width="9.109375" style="55"/>
    <col min="8959" max="8959" width="13.109375" style="55" customWidth="1"/>
    <col min="8960" max="8960" width="33.88671875" style="55" customWidth="1"/>
    <col min="8961" max="8961" width="9.109375" style="55"/>
    <col min="8962" max="8962" width="16.109375" style="55" customWidth="1"/>
    <col min="8963" max="8963" width="20.44140625" style="55" customWidth="1"/>
    <col min="8964" max="8964" width="33.44140625" style="55" customWidth="1"/>
    <col min="8965" max="8965" width="21.109375" style="55" customWidth="1"/>
    <col min="8966" max="8966" width="6.5546875" style="55" bestFit="1" customWidth="1"/>
    <col min="8967" max="8968" width="12.5546875" style="55" bestFit="1" customWidth="1"/>
    <col min="8969" max="9214" width="9.109375" style="55"/>
    <col min="9215" max="9215" width="13.109375" style="55" customWidth="1"/>
    <col min="9216" max="9216" width="33.88671875" style="55" customWidth="1"/>
    <col min="9217" max="9217" width="9.109375" style="55"/>
    <col min="9218" max="9218" width="16.109375" style="55" customWidth="1"/>
    <col min="9219" max="9219" width="20.44140625" style="55" customWidth="1"/>
    <col min="9220" max="9220" width="33.44140625" style="55" customWidth="1"/>
    <col min="9221" max="9221" width="21.109375" style="55" customWidth="1"/>
    <col min="9222" max="9222" width="6.5546875" style="55" bestFit="1" customWidth="1"/>
    <col min="9223" max="9224" width="12.5546875" style="55" bestFit="1" customWidth="1"/>
    <col min="9225" max="9470" width="9.109375" style="55"/>
    <col min="9471" max="9471" width="13.109375" style="55" customWidth="1"/>
    <col min="9472" max="9472" width="33.88671875" style="55" customWidth="1"/>
    <col min="9473" max="9473" width="9.109375" style="55"/>
    <col min="9474" max="9474" width="16.109375" style="55" customWidth="1"/>
    <col min="9475" max="9475" width="20.44140625" style="55" customWidth="1"/>
    <col min="9476" max="9476" width="33.44140625" style="55" customWidth="1"/>
    <col min="9477" max="9477" width="21.109375" style="55" customWidth="1"/>
    <col min="9478" max="9478" width="6.5546875" style="55" bestFit="1" customWidth="1"/>
    <col min="9479" max="9480" width="12.5546875" style="55" bestFit="1" customWidth="1"/>
    <col min="9481" max="9726" width="9.109375" style="55"/>
    <col min="9727" max="9727" width="13.109375" style="55" customWidth="1"/>
    <col min="9728" max="9728" width="33.88671875" style="55" customWidth="1"/>
    <col min="9729" max="9729" width="9.109375" style="55"/>
    <col min="9730" max="9730" width="16.109375" style="55" customWidth="1"/>
    <col min="9731" max="9731" width="20.44140625" style="55" customWidth="1"/>
    <col min="9732" max="9732" width="33.44140625" style="55" customWidth="1"/>
    <col min="9733" max="9733" width="21.109375" style="55" customWidth="1"/>
    <col min="9734" max="9734" width="6.5546875" style="55" bestFit="1" customWidth="1"/>
    <col min="9735" max="9736" width="12.5546875" style="55" bestFit="1" customWidth="1"/>
    <col min="9737" max="9982" width="9.109375" style="55"/>
    <col min="9983" max="9983" width="13.109375" style="55" customWidth="1"/>
    <col min="9984" max="9984" width="33.88671875" style="55" customWidth="1"/>
    <col min="9985" max="9985" width="9.109375" style="55"/>
    <col min="9986" max="9986" width="16.109375" style="55" customWidth="1"/>
    <col min="9987" max="9987" width="20.44140625" style="55" customWidth="1"/>
    <col min="9988" max="9988" width="33.44140625" style="55" customWidth="1"/>
    <col min="9989" max="9989" width="21.109375" style="55" customWidth="1"/>
    <col min="9990" max="9990" width="6.5546875" style="55" bestFit="1" customWidth="1"/>
    <col min="9991" max="9992" width="12.5546875" style="55" bestFit="1" customWidth="1"/>
    <col min="9993" max="10238" width="9.109375" style="55"/>
    <col min="10239" max="10239" width="13.109375" style="55" customWidth="1"/>
    <col min="10240" max="10240" width="33.88671875" style="55" customWidth="1"/>
    <col min="10241" max="10241" width="9.109375" style="55"/>
    <col min="10242" max="10242" width="16.109375" style="55" customWidth="1"/>
    <col min="10243" max="10243" width="20.44140625" style="55" customWidth="1"/>
    <col min="10244" max="10244" width="33.44140625" style="55" customWidth="1"/>
    <col min="10245" max="10245" width="21.109375" style="55" customWidth="1"/>
    <col min="10246" max="10246" width="6.5546875" style="55" bestFit="1" customWidth="1"/>
    <col min="10247" max="10248" width="12.5546875" style="55" bestFit="1" customWidth="1"/>
    <col min="10249" max="10494" width="9.109375" style="55"/>
    <col min="10495" max="10495" width="13.109375" style="55" customWidth="1"/>
    <col min="10496" max="10496" width="33.88671875" style="55" customWidth="1"/>
    <col min="10497" max="10497" width="9.109375" style="55"/>
    <col min="10498" max="10498" width="16.109375" style="55" customWidth="1"/>
    <col min="10499" max="10499" width="20.44140625" style="55" customWidth="1"/>
    <col min="10500" max="10500" width="33.44140625" style="55" customWidth="1"/>
    <col min="10501" max="10501" width="21.109375" style="55" customWidth="1"/>
    <col min="10502" max="10502" width="6.5546875" style="55" bestFit="1" customWidth="1"/>
    <col min="10503" max="10504" width="12.5546875" style="55" bestFit="1" customWidth="1"/>
    <col min="10505" max="10750" width="9.109375" style="55"/>
    <col min="10751" max="10751" width="13.109375" style="55" customWidth="1"/>
    <col min="10752" max="10752" width="33.88671875" style="55" customWidth="1"/>
    <col min="10753" max="10753" width="9.109375" style="55"/>
    <col min="10754" max="10754" width="16.109375" style="55" customWidth="1"/>
    <col min="10755" max="10755" width="20.44140625" style="55" customWidth="1"/>
    <col min="10756" max="10756" width="33.44140625" style="55" customWidth="1"/>
    <col min="10757" max="10757" width="21.109375" style="55" customWidth="1"/>
    <col min="10758" max="10758" width="6.5546875" style="55" bestFit="1" customWidth="1"/>
    <col min="10759" max="10760" width="12.5546875" style="55" bestFit="1" customWidth="1"/>
    <col min="10761" max="11006" width="9.109375" style="55"/>
    <col min="11007" max="11007" width="13.109375" style="55" customWidth="1"/>
    <col min="11008" max="11008" width="33.88671875" style="55" customWidth="1"/>
    <col min="11009" max="11009" width="9.109375" style="55"/>
    <col min="11010" max="11010" width="16.109375" style="55" customWidth="1"/>
    <col min="11011" max="11011" width="20.44140625" style="55" customWidth="1"/>
    <col min="11012" max="11012" width="33.44140625" style="55" customWidth="1"/>
    <col min="11013" max="11013" width="21.109375" style="55" customWidth="1"/>
    <col min="11014" max="11014" width="6.5546875" style="55" bestFit="1" customWidth="1"/>
    <col min="11015" max="11016" width="12.5546875" style="55" bestFit="1" customWidth="1"/>
    <col min="11017" max="11262" width="9.109375" style="55"/>
    <col min="11263" max="11263" width="13.109375" style="55" customWidth="1"/>
    <col min="11264" max="11264" width="33.88671875" style="55" customWidth="1"/>
    <col min="11265" max="11265" width="9.109375" style="55"/>
    <col min="11266" max="11266" width="16.109375" style="55" customWidth="1"/>
    <col min="11267" max="11267" width="20.44140625" style="55" customWidth="1"/>
    <col min="11268" max="11268" width="33.44140625" style="55" customWidth="1"/>
    <col min="11269" max="11269" width="21.109375" style="55" customWidth="1"/>
    <col min="11270" max="11270" width="6.5546875" style="55" bestFit="1" customWidth="1"/>
    <col min="11271" max="11272" width="12.5546875" style="55" bestFit="1" customWidth="1"/>
    <col min="11273" max="11518" width="9.109375" style="55"/>
    <col min="11519" max="11519" width="13.109375" style="55" customWidth="1"/>
    <col min="11520" max="11520" width="33.88671875" style="55" customWidth="1"/>
    <col min="11521" max="11521" width="9.109375" style="55"/>
    <col min="11522" max="11522" width="16.109375" style="55" customWidth="1"/>
    <col min="11523" max="11523" width="20.44140625" style="55" customWidth="1"/>
    <col min="11524" max="11524" width="33.44140625" style="55" customWidth="1"/>
    <col min="11525" max="11525" width="21.109375" style="55" customWidth="1"/>
    <col min="11526" max="11526" width="6.5546875" style="55" bestFit="1" customWidth="1"/>
    <col min="11527" max="11528" width="12.5546875" style="55" bestFit="1" customWidth="1"/>
    <col min="11529" max="11774" width="9.109375" style="55"/>
    <col min="11775" max="11775" width="13.109375" style="55" customWidth="1"/>
    <col min="11776" max="11776" width="33.88671875" style="55" customWidth="1"/>
    <col min="11777" max="11777" width="9.109375" style="55"/>
    <col min="11778" max="11778" width="16.109375" style="55" customWidth="1"/>
    <col min="11779" max="11779" width="20.44140625" style="55" customWidth="1"/>
    <col min="11780" max="11780" width="33.44140625" style="55" customWidth="1"/>
    <col min="11781" max="11781" width="21.109375" style="55" customWidth="1"/>
    <col min="11782" max="11782" width="6.5546875" style="55" bestFit="1" customWidth="1"/>
    <col min="11783" max="11784" width="12.5546875" style="55" bestFit="1" customWidth="1"/>
    <col min="11785" max="12030" width="9.109375" style="55"/>
    <col min="12031" max="12031" width="13.109375" style="55" customWidth="1"/>
    <col min="12032" max="12032" width="33.88671875" style="55" customWidth="1"/>
    <col min="12033" max="12033" width="9.109375" style="55"/>
    <col min="12034" max="12034" width="16.109375" style="55" customWidth="1"/>
    <col min="12035" max="12035" width="20.44140625" style="55" customWidth="1"/>
    <col min="12036" max="12036" width="33.44140625" style="55" customWidth="1"/>
    <col min="12037" max="12037" width="21.109375" style="55" customWidth="1"/>
    <col min="12038" max="12038" width="6.5546875" style="55" bestFit="1" customWidth="1"/>
    <col min="12039" max="12040" width="12.5546875" style="55" bestFit="1" customWidth="1"/>
    <col min="12041" max="12286" width="9.109375" style="55"/>
    <col min="12287" max="12287" width="13.109375" style="55" customWidth="1"/>
    <col min="12288" max="12288" width="33.88671875" style="55" customWidth="1"/>
    <col min="12289" max="12289" width="9.109375" style="55"/>
    <col min="12290" max="12290" width="16.109375" style="55" customWidth="1"/>
    <col min="12291" max="12291" width="20.44140625" style="55" customWidth="1"/>
    <col min="12292" max="12292" width="33.44140625" style="55" customWidth="1"/>
    <col min="12293" max="12293" width="21.109375" style="55" customWidth="1"/>
    <col min="12294" max="12294" width="6.5546875" style="55" bestFit="1" customWidth="1"/>
    <col min="12295" max="12296" width="12.5546875" style="55" bestFit="1" customWidth="1"/>
    <col min="12297" max="12542" width="9.109375" style="55"/>
    <col min="12543" max="12543" width="13.109375" style="55" customWidth="1"/>
    <col min="12544" max="12544" width="33.88671875" style="55" customWidth="1"/>
    <col min="12545" max="12545" width="9.109375" style="55"/>
    <col min="12546" max="12546" width="16.109375" style="55" customWidth="1"/>
    <col min="12547" max="12547" width="20.44140625" style="55" customWidth="1"/>
    <col min="12548" max="12548" width="33.44140625" style="55" customWidth="1"/>
    <col min="12549" max="12549" width="21.109375" style="55" customWidth="1"/>
    <col min="12550" max="12550" width="6.5546875" style="55" bestFit="1" customWidth="1"/>
    <col min="12551" max="12552" width="12.5546875" style="55" bestFit="1" customWidth="1"/>
    <col min="12553" max="12798" width="9.109375" style="55"/>
    <col min="12799" max="12799" width="13.109375" style="55" customWidth="1"/>
    <col min="12800" max="12800" width="33.88671875" style="55" customWidth="1"/>
    <col min="12801" max="12801" width="9.109375" style="55"/>
    <col min="12802" max="12802" width="16.109375" style="55" customWidth="1"/>
    <col min="12803" max="12803" width="20.44140625" style="55" customWidth="1"/>
    <col min="12804" max="12804" width="33.44140625" style="55" customWidth="1"/>
    <col min="12805" max="12805" width="21.109375" style="55" customWidth="1"/>
    <col min="12806" max="12806" width="6.5546875" style="55" bestFit="1" customWidth="1"/>
    <col min="12807" max="12808" width="12.5546875" style="55" bestFit="1" customWidth="1"/>
    <col min="12809" max="13054" width="9.109375" style="55"/>
    <col min="13055" max="13055" width="13.109375" style="55" customWidth="1"/>
    <col min="13056" max="13056" width="33.88671875" style="55" customWidth="1"/>
    <col min="13057" max="13057" width="9.109375" style="55"/>
    <col min="13058" max="13058" width="16.109375" style="55" customWidth="1"/>
    <col min="13059" max="13059" width="20.44140625" style="55" customWidth="1"/>
    <col min="13060" max="13060" width="33.44140625" style="55" customWidth="1"/>
    <col min="13061" max="13061" width="21.109375" style="55" customWidth="1"/>
    <col min="13062" max="13062" width="6.5546875" style="55" bestFit="1" customWidth="1"/>
    <col min="13063" max="13064" width="12.5546875" style="55" bestFit="1" customWidth="1"/>
    <col min="13065" max="13310" width="9.109375" style="55"/>
    <col min="13311" max="13311" width="13.109375" style="55" customWidth="1"/>
    <col min="13312" max="13312" width="33.88671875" style="55" customWidth="1"/>
    <col min="13313" max="13313" width="9.109375" style="55"/>
    <col min="13314" max="13314" width="16.109375" style="55" customWidth="1"/>
    <col min="13315" max="13315" width="20.44140625" style="55" customWidth="1"/>
    <col min="13316" max="13316" width="33.44140625" style="55" customWidth="1"/>
    <col min="13317" max="13317" width="21.109375" style="55" customWidth="1"/>
    <col min="13318" max="13318" width="6.5546875" style="55" bestFit="1" customWidth="1"/>
    <col min="13319" max="13320" width="12.5546875" style="55" bestFit="1" customWidth="1"/>
    <col min="13321" max="13566" width="9.109375" style="55"/>
    <col min="13567" max="13567" width="13.109375" style="55" customWidth="1"/>
    <col min="13568" max="13568" width="33.88671875" style="55" customWidth="1"/>
    <col min="13569" max="13569" width="9.109375" style="55"/>
    <col min="13570" max="13570" width="16.109375" style="55" customWidth="1"/>
    <col min="13571" max="13571" width="20.44140625" style="55" customWidth="1"/>
    <col min="13572" max="13572" width="33.44140625" style="55" customWidth="1"/>
    <col min="13573" max="13573" width="21.109375" style="55" customWidth="1"/>
    <col min="13574" max="13574" width="6.5546875" style="55" bestFit="1" customWidth="1"/>
    <col min="13575" max="13576" width="12.5546875" style="55" bestFit="1" customWidth="1"/>
    <col min="13577" max="13822" width="9.109375" style="55"/>
    <col min="13823" max="13823" width="13.109375" style="55" customWidth="1"/>
    <col min="13824" max="13824" width="33.88671875" style="55" customWidth="1"/>
    <col min="13825" max="13825" width="9.109375" style="55"/>
    <col min="13826" max="13826" width="16.109375" style="55" customWidth="1"/>
    <col min="13827" max="13827" width="20.44140625" style="55" customWidth="1"/>
    <col min="13828" max="13828" width="33.44140625" style="55" customWidth="1"/>
    <col min="13829" max="13829" width="21.109375" style="55" customWidth="1"/>
    <col min="13830" max="13830" width="6.5546875" style="55" bestFit="1" customWidth="1"/>
    <col min="13831" max="13832" width="12.5546875" style="55" bestFit="1" customWidth="1"/>
    <col min="13833" max="14078" width="9.109375" style="55"/>
    <col min="14079" max="14079" width="13.109375" style="55" customWidth="1"/>
    <col min="14080" max="14080" width="33.88671875" style="55" customWidth="1"/>
    <col min="14081" max="14081" width="9.109375" style="55"/>
    <col min="14082" max="14082" width="16.109375" style="55" customWidth="1"/>
    <col min="14083" max="14083" width="20.44140625" style="55" customWidth="1"/>
    <col min="14084" max="14084" width="33.44140625" style="55" customWidth="1"/>
    <col min="14085" max="14085" width="21.109375" style="55" customWidth="1"/>
    <col min="14086" max="14086" width="6.5546875" style="55" bestFit="1" customWidth="1"/>
    <col min="14087" max="14088" width="12.5546875" style="55" bestFit="1" customWidth="1"/>
    <col min="14089" max="14334" width="9.109375" style="55"/>
    <col min="14335" max="14335" width="13.109375" style="55" customWidth="1"/>
    <col min="14336" max="14336" width="33.88671875" style="55" customWidth="1"/>
    <col min="14337" max="14337" width="9.109375" style="55"/>
    <col min="14338" max="14338" width="16.109375" style="55" customWidth="1"/>
    <col min="14339" max="14339" width="20.44140625" style="55" customWidth="1"/>
    <col min="14340" max="14340" width="33.44140625" style="55" customWidth="1"/>
    <col min="14341" max="14341" width="21.109375" style="55" customWidth="1"/>
    <col min="14342" max="14342" width="6.5546875" style="55" bestFit="1" customWidth="1"/>
    <col min="14343" max="14344" width="12.5546875" style="55" bestFit="1" customWidth="1"/>
    <col min="14345" max="14590" width="9.109375" style="55"/>
    <col min="14591" max="14591" width="13.109375" style="55" customWidth="1"/>
    <col min="14592" max="14592" width="33.88671875" style="55" customWidth="1"/>
    <col min="14593" max="14593" width="9.109375" style="55"/>
    <col min="14594" max="14594" width="16.109375" style="55" customWidth="1"/>
    <col min="14595" max="14595" width="20.44140625" style="55" customWidth="1"/>
    <col min="14596" max="14596" width="33.44140625" style="55" customWidth="1"/>
    <col min="14597" max="14597" width="21.109375" style="55" customWidth="1"/>
    <col min="14598" max="14598" width="6.5546875" style="55" bestFit="1" customWidth="1"/>
    <col min="14599" max="14600" width="12.5546875" style="55" bestFit="1" customWidth="1"/>
    <col min="14601" max="14846" width="9.109375" style="55"/>
    <col min="14847" max="14847" width="13.109375" style="55" customWidth="1"/>
    <col min="14848" max="14848" width="33.88671875" style="55" customWidth="1"/>
    <col min="14849" max="14849" width="9.109375" style="55"/>
    <col min="14850" max="14850" width="16.109375" style="55" customWidth="1"/>
    <col min="14851" max="14851" width="20.44140625" style="55" customWidth="1"/>
    <col min="14852" max="14852" width="33.44140625" style="55" customWidth="1"/>
    <col min="14853" max="14853" width="21.109375" style="55" customWidth="1"/>
    <col min="14854" max="14854" width="6.5546875" style="55" bestFit="1" customWidth="1"/>
    <col min="14855" max="14856" width="12.5546875" style="55" bestFit="1" customWidth="1"/>
    <col min="14857" max="15102" width="9.109375" style="55"/>
    <col min="15103" max="15103" width="13.109375" style="55" customWidth="1"/>
    <col min="15104" max="15104" width="33.88671875" style="55" customWidth="1"/>
    <col min="15105" max="15105" width="9.109375" style="55"/>
    <col min="15106" max="15106" width="16.109375" style="55" customWidth="1"/>
    <col min="15107" max="15107" width="20.44140625" style="55" customWidth="1"/>
    <col min="15108" max="15108" width="33.44140625" style="55" customWidth="1"/>
    <col min="15109" max="15109" width="21.109375" style="55" customWidth="1"/>
    <col min="15110" max="15110" width="6.5546875" style="55" bestFit="1" customWidth="1"/>
    <col min="15111" max="15112" width="12.5546875" style="55" bestFit="1" customWidth="1"/>
    <col min="15113" max="15358" width="9.109375" style="55"/>
    <col min="15359" max="15359" width="13.109375" style="55" customWidth="1"/>
    <col min="15360" max="15360" width="33.88671875" style="55" customWidth="1"/>
    <col min="15361" max="15361" width="9.109375" style="55"/>
    <col min="15362" max="15362" width="16.109375" style="55" customWidth="1"/>
    <col min="15363" max="15363" width="20.44140625" style="55" customWidth="1"/>
    <col min="15364" max="15364" width="33.44140625" style="55" customWidth="1"/>
    <col min="15365" max="15365" width="21.109375" style="55" customWidth="1"/>
    <col min="15366" max="15366" width="6.5546875" style="55" bestFit="1" customWidth="1"/>
    <col min="15367" max="15368" width="12.5546875" style="55" bestFit="1" customWidth="1"/>
    <col min="15369" max="15614" width="9.109375" style="55"/>
    <col min="15615" max="15615" width="13.109375" style="55" customWidth="1"/>
    <col min="15616" max="15616" width="33.88671875" style="55" customWidth="1"/>
    <col min="15617" max="15617" width="9.109375" style="55"/>
    <col min="15618" max="15618" width="16.109375" style="55" customWidth="1"/>
    <col min="15619" max="15619" width="20.44140625" style="55" customWidth="1"/>
    <col min="15620" max="15620" width="33.44140625" style="55" customWidth="1"/>
    <col min="15621" max="15621" width="21.109375" style="55" customWidth="1"/>
    <col min="15622" max="15622" width="6.5546875" style="55" bestFit="1" customWidth="1"/>
    <col min="15623" max="15624" width="12.5546875" style="55" bestFit="1" customWidth="1"/>
    <col min="15625" max="15870" width="9.109375" style="55"/>
    <col min="15871" max="15871" width="13.109375" style="55" customWidth="1"/>
    <col min="15872" max="15872" width="33.88671875" style="55" customWidth="1"/>
    <col min="15873" max="15873" width="9.109375" style="55"/>
    <col min="15874" max="15874" width="16.109375" style="55" customWidth="1"/>
    <col min="15875" max="15875" width="20.44140625" style="55" customWidth="1"/>
    <col min="15876" max="15876" width="33.44140625" style="55" customWidth="1"/>
    <col min="15877" max="15877" width="21.109375" style="55" customWidth="1"/>
    <col min="15878" max="15878" width="6.5546875" style="55" bestFit="1" customWidth="1"/>
    <col min="15879" max="15880" width="12.5546875" style="55" bestFit="1" customWidth="1"/>
    <col min="15881" max="16126" width="9.109375" style="55"/>
    <col min="16127" max="16127" width="13.109375" style="55" customWidth="1"/>
    <col min="16128" max="16128" width="33.88671875" style="55" customWidth="1"/>
    <col min="16129" max="16129" width="9.109375" style="55"/>
    <col min="16130" max="16130" width="16.109375" style="55" customWidth="1"/>
    <col min="16131" max="16131" width="20.44140625" style="55" customWidth="1"/>
    <col min="16132" max="16132" width="33.44140625" style="55" customWidth="1"/>
    <col min="16133" max="16133" width="21.109375" style="55" customWidth="1"/>
    <col min="16134" max="16134" width="6.5546875" style="55" bestFit="1" customWidth="1"/>
    <col min="16135" max="16136" width="12.5546875" style="55" bestFit="1" customWidth="1"/>
    <col min="16137" max="16383" width="9.109375" style="55"/>
    <col min="16384" max="16384" width="9.109375" style="55"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s="199" customFormat="1" x14ac:dyDescent="0.3">
      <c r="A2" s="128" t="s">
        <v>76</v>
      </c>
      <c r="B2" s="226" t="s">
        <v>108</v>
      </c>
      <c r="C2" s="52"/>
      <c r="D2" s="52">
        <v>6121</v>
      </c>
      <c r="E2" s="226"/>
      <c r="F2" s="132" t="s">
        <v>109</v>
      </c>
      <c r="G2" s="204">
        <v>15000000</v>
      </c>
      <c r="H2" s="204">
        <v>15000000</v>
      </c>
      <c r="I2" s="205"/>
    </row>
    <row r="3" spans="1:10" s="199" customFormat="1" x14ac:dyDescent="0.3">
      <c r="A3" s="128" t="s">
        <v>76</v>
      </c>
      <c r="B3" s="129" t="s">
        <v>110</v>
      </c>
      <c r="C3" s="52"/>
      <c r="D3" s="52">
        <v>6121</v>
      </c>
      <c r="E3" s="52"/>
      <c r="F3" s="132"/>
      <c r="G3" s="204">
        <v>2000000</v>
      </c>
      <c r="H3" s="204">
        <v>2000000</v>
      </c>
      <c r="I3" s="204">
        <v>2000000</v>
      </c>
      <c r="J3" s="204">
        <v>2000000</v>
      </c>
    </row>
    <row r="4" spans="1:10" s="199" customFormat="1" x14ac:dyDescent="0.3">
      <c r="A4" s="128" t="s">
        <v>76</v>
      </c>
      <c r="B4" s="132" t="s">
        <v>267</v>
      </c>
      <c r="D4" s="52"/>
      <c r="E4" s="52"/>
      <c r="F4" s="129"/>
      <c r="G4" s="204">
        <v>2000000</v>
      </c>
      <c r="H4" s="204"/>
      <c r="I4" s="205"/>
    </row>
    <row r="5" spans="1:10" s="199" customFormat="1" x14ac:dyDescent="0.3">
      <c r="A5" s="128"/>
      <c r="B5" s="129"/>
      <c r="C5" s="52"/>
      <c r="D5" s="52"/>
      <c r="E5" s="52"/>
      <c r="F5" s="132"/>
      <c r="G5" s="204"/>
      <c r="H5" s="204"/>
      <c r="I5" s="205"/>
    </row>
    <row r="6" spans="1:10" s="199" customFormat="1" x14ac:dyDescent="0.3">
      <c r="A6" s="128" t="s">
        <v>101</v>
      </c>
      <c r="B6" s="201"/>
      <c r="C6" s="201"/>
      <c r="D6" s="201"/>
      <c r="E6" s="201"/>
      <c r="F6" s="201"/>
      <c r="G6" s="202">
        <f>SUM(G2:G5)</f>
        <v>19000000</v>
      </c>
      <c r="H6" s="202">
        <f>SUM(H2:H5)</f>
        <v>17000000</v>
      </c>
      <c r="I6" s="202">
        <f>SUM(I2:I5)</f>
        <v>2000000</v>
      </c>
      <c r="J6" s="202">
        <f>SUM(J2:J5)</f>
        <v>2000000</v>
      </c>
    </row>
    <row r="7" spans="1:10" s="199" customFormat="1" x14ac:dyDescent="0.3">
      <c r="G7" s="203"/>
      <c r="H7" s="203"/>
      <c r="I7" s="203"/>
    </row>
    <row r="8" spans="1:10" s="199" customFormat="1" x14ac:dyDescent="0.3">
      <c r="G8" s="203"/>
      <c r="H8" s="203"/>
      <c r="I8" s="203"/>
    </row>
    <row r="9" spans="1:10" s="199" customFormat="1" x14ac:dyDescent="0.3">
      <c r="G9" s="203"/>
      <c r="H9" s="203"/>
      <c r="I9" s="203"/>
    </row>
    <row r="10" spans="1:10" s="199" customFormat="1" x14ac:dyDescent="0.3">
      <c r="G10" s="203"/>
      <c r="H10" s="203"/>
      <c r="I10" s="203"/>
    </row>
    <row r="11" spans="1:10" s="199" customFormat="1" x14ac:dyDescent="0.3">
      <c r="G11" s="203"/>
      <c r="H11" s="203"/>
      <c r="I11" s="203"/>
    </row>
    <row r="12" spans="1:10" s="199" customFormat="1" x14ac:dyDescent="0.3">
      <c r="G12" s="203"/>
      <c r="H12" s="203"/>
      <c r="I12" s="203"/>
    </row>
  </sheetData>
  <autoFilter ref="A1:K1"/>
  <phoneticPr fontId="28" type="noConversion"/>
  <pageMargins left="0.7" right="0.7" top="0.78740157499999996" bottom="0.78740157499999996"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
  <sheetViews>
    <sheetView zoomScaleNormal="100" workbookViewId="0">
      <pane ySplit="1" topLeftCell="A2" activePane="bottomLeft" state="frozen"/>
      <selection pane="bottomLeft" activeCell="I15" sqref="I15"/>
    </sheetView>
  </sheetViews>
  <sheetFormatPr defaultRowHeight="14.4" x14ac:dyDescent="0.3"/>
  <cols>
    <col min="1" max="1" width="12.109375" style="55" customWidth="1"/>
    <col min="2" max="2" width="23" style="55" customWidth="1"/>
    <col min="3" max="3" width="9.109375" style="55"/>
    <col min="4" max="4" width="26.5546875" style="55" customWidth="1"/>
    <col min="5" max="5" width="25.44140625" style="55" customWidth="1"/>
    <col min="6" max="6" width="29.5546875" style="55" customWidth="1"/>
    <col min="7" max="8" width="12.5546875" style="227" bestFit="1" customWidth="1"/>
    <col min="9" max="9" width="11" style="55" bestFit="1" customWidth="1"/>
    <col min="10" max="254" width="9.109375" style="55"/>
    <col min="255" max="255" width="12.109375" style="55" customWidth="1"/>
    <col min="256" max="256" width="23" style="55" customWidth="1"/>
    <col min="257" max="257" width="9.109375" style="55"/>
    <col min="258" max="258" width="26.5546875" style="55" customWidth="1"/>
    <col min="259" max="259" width="25.44140625" style="55" customWidth="1"/>
    <col min="260" max="260" width="29.5546875" style="55" customWidth="1"/>
    <col min="261" max="261" width="11.5546875" style="55" bestFit="1" customWidth="1"/>
    <col min="262" max="264" width="12.5546875" style="55" bestFit="1" customWidth="1"/>
    <col min="265" max="510" width="9.109375" style="55"/>
    <col min="511" max="511" width="12.109375" style="55" customWidth="1"/>
    <col min="512" max="512" width="23" style="55" customWidth="1"/>
    <col min="513" max="513" width="9.109375" style="55"/>
    <col min="514" max="514" width="26.5546875" style="55" customWidth="1"/>
    <col min="515" max="515" width="25.44140625" style="55" customWidth="1"/>
    <col min="516" max="516" width="29.5546875" style="55" customWidth="1"/>
    <col min="517" max="517" width="11.5546875" style="55" bestFit="1" customWidth="1"/>
    <col min="518" max="520" width="12.5546875" style="55" bestFit="1" customWidth="1"/>
    <col min="521" max="766" width="9.109375" style="55"/>
    <col min="767" max="767" width="12.109375" style="55" customWidth="1"/>
    <col min="768" max="768" width="23" style="55" customWidth="1"/>
    <col min="769" max="769" width="9.109375" style="55"/>
    <col min="770" max="770" width="26.5546875" style="55" customWidth="1"/>
    <col min="771" max="771" width="25.44140625" style="55" customWidth="1"/>
    <col min="772" max="772" width="29.5546875" style="55" customWidth="1"/>
    <col min="773" max="773" width="11.5546875" style="55" bestFit="1" customWidth="1"/>
    <col min="774" max="776" width="12.5546875" style="55" bestFit="1" customWidth="1"/>
    <col min="777" max="1022" width="9.109375" style="55"/>
    <col min="1023" max="1023" width="12.109375" style="55" customWidth="1"/>
    <col min="1024" max="1024" width="23" style="55" customWidth="1"/>
    <col min="1025" max="1025" width="9.109375" style="55"/>
    <col min="1026" max="1026" width="26.5546875" style="55" customWidth="1"/>
    <col min="1027" max="1027" width="25.44140625" style="55" customWidth="1"/>
    <col min="1028" max="1028" width="29.5546875" style="55" customWidth="1"/>
    <col min="1029" max="1029" width="11.5546875" style="55" bestFit="1" customWidth="1"/>
    <col min="1030" max="1032" width="12.5546875" style="55" bestFit="1" customWidth="1"/>
    <col min="1033" max="1278" width="9.109375" style="55"/>
    <col min="1279" max="1279" width="12.109375" style="55" customWidth="1"/>
    <col min="1280" max="1280" width="23" style="55" customWidth="1"/>
    <col min="1281" max="1281" width="9.109375" style="55"/>
    <col min="1282" max="1282" width="26.5546875" style="55" customWidth="1"/>
    <col min="1283" max="1283" width="25.44140625" style="55" customWidth="1"/>
    <col min="1284" max="1284" width="29.5546875" style="55" customWidth="1"/>
    <col min="1285" max="1285" width="11.5546875" style="55" bestFit="1" customWidth="1"/>
    <col min="1286" max="1288" width="12.5546875" style="55" bestFit="1" customWidth="1"/>
    <col min="1289" max="1534" width="9.109375" style="55"/>
    <col min="1535" max="1535" width="12.109375" style="55" customWidth="1"/>
    <col min="1536" max="1536" width="23" style="55" customWidth="1"/>
    <col min="1537" max="1537" width="9.109375" style="55"/>
    <col min="1538" max="1538" width="26.5546875" style="55" customWidth="1"/>
    <col min="1539" max="1539" width="25.44140625" style="55" customWidth="1"/>
    <col min="1540" max="1540" width="29.5546875" style="55" customWidth="1"/>
    <col min="1541" max="1541" width="11.5546875" style="55" bestFit="1" customWidth="1"/>
    <col min="1542" max="1544" width="12.5546875" style="55" bestFit="1" customWidth="1"/>
    <col min="1545" max="1790" width="9.109375" style="55"/>
    <col min="1791" max="1791" width="12.109375" style="55" customWidth="1"/>
    <col min="1792" max="1792" width="23" style="55" customWidth="1"/>
    <col min="1793" max="1793" width="9.109375" style="55"/>
    <col min="1794" max="1794" width="26.5546875" style="55" customWidth="1"/>
    <col min="1795" max="1795" width="25.44140625" style="55" customWidth="1"/>
    <col min="1796" max="1796" width="29.5546875" style="55" customWidth="1"/>
    <col min="1797" max="1797" width="11.5546875" style="55" bestFit="1" customWidth="1"/>
    <col min="1798" max="1800" width="12.5546875" style="55" bestFit="1" customWidth="1"/>
    <col min="1801" max="2046" width="9.109375" style="55"/>
    <col min="2047" max="2047" width="12.109375" style="55" customWidth="1"/>
    <col min="2048" max="2048" width="23" style="55" customWidth="1"/>
    <col min="2049" max="2049" width="9.109375" style="55"/>
    <col min="2050" max="2050" width="26.5546875" style="55" customWidth="1"/>
    <col min="2051" max="2051" width="25.44140625" style="55" customWidth="1"/>
    <col min="2052" max="2052" width="29.5546875" style="55" customWidth="1"/>
    <col min="2053" max="2053" width="11.5546875" style="55" bestFit="1" customWidth="1"/>
    <col min="2054" max="2056" width="12.5546875" style="55" bestFit="1" customWidth="1"/>
    <col min="2057" max="2302" width="9.109375" style="55"/>
    <col min="2303" max="2303" width="12.109375" style="55" customWidth="1"/>
    <col min="2304" max="2304" width="23" style="55" customWidth="1"/>
    <col min="2305" max="2305" width="9.109375" style="55"/>
    <col min="2306" max="2306" width="26.5546875" style="55" customWidth="1"/>
    <col min="2307" max="2307" width="25.44140625" style="55" customWidth="1"/>
    <col min="2308" max="2308" width="29.5546875" style="55" customWidth="1"/>
    <col min="2309" max="2309" width="11.5546875" style="55" bestFit="1" customWidth="1"/>
    <col min="2310" max="2312" width="12.5546875" style="55" bestFit="1" customWidth="1"/>
    <col min="2313" max="2558" width="9.109375" style="55"/>
    <col min="2559" max="2559" width="12.109375" style="55" customWidth="1"/>
    <col min="2560" max="2560" width="23" style="55" customWidth="1"/>
    <col min="2561" max="2561" width="9.109375" style="55"/>
    <col min="2562" max="2562" width="26.5546875" style="55" customWidth="1"/>
    <col min="2563" max="2563" width="25.44140625" style="55" customWidth="1"/>
    <col min="2564" max="2564" width="29.5546875" style="55" customWidth="1"/>
    <col min="2565" max="2565" width="11.5546875" style="55" bestFit="1" customWidth="1"/>
    <col min="2566" max="2568" width="12.5546875" style="55" bestFit="1" customWidth="1"/>
    <col min="2569" max="2814" width="9.109375" style="55"/>
    <col min="2815" max="2815" width="12.109375" style="55" customWidth="1"/>
    <col min="2816" max="2816" width="23" style="55" customWidth="1"/>
    <col min="2817" max="2817" width="9.109375" style="55"/>
    <col min="2818" max="2818" width="26.5546875" style="55" customWidth="1"/>
    <col min="2819" max="2819" width="25.44140625" style="55" customWidth="1"/>
    <col min="2820" max="2820" width="29.5546875" style="55" customWidth="1"/>
    <col min="2821" max="2821" width="11.5546875" style="55" bestFit="1" customWidth="1"/>
    <col min="2822" max="2824" width="12.5546875" style="55" bestFit="1" customWidth="1"/>
    <col min="2825" max="3070" width="9.109375" style="55"/>
    <col min="3071" max="3071" width="12.109375" style="55" customWidth="1"/>
    <col min="3072" max="3072" width="23" style="55" customWidth="1"/>
    <col min="3073" max="3073" width="9.109375" style="55"/>
    <col min="3074" max="3074" width="26.5546875" style="55" customWidth="1"/>
    <col min="3075" max="3075" width="25.44140625" style="55" customWidth="1"/>
    <col min="3076" max="3076" width="29.5546875" style="55" customWidth="1"/>
    <col min="3077" max="3077" width="11.5546875" style="55" bestFit="1" customWidth="1"/>
    <col min="3078" max="3080" width="12.5546875" style="55" bestFit="1" customWidth="1"/>
    <col min="3081" max="3326" width="9.109375" style="55"/>
    <col min="3327" max="3327" width="12.109375" style="55" customWidth="1"/>
    <col min="3328" max="3328" width="23" style="55" customWidth="1"/>
    <col min="3329" max="3329" width="9.109375" style="55"/>
    <col min="3330" max="3330" width="26.5546875" style="55" customWidth="1"/>
    <col min="3331" max="3331" width="25.44140625" style="55" customWidth="1"/>
    <col min="3332" max="3332" width="29.5546875" style="55" customWidth="1"/>
    <col min="3333" max="3333" width="11.5546875" style="55" bestFit="1" customWidth="1"/>
    <col min="3334" max="3336" width="12.5546875" style="55" bestFit="1" customWidth="1"/>
    <col min="3337" max="3582" width="9.109375" style="55"/>
    <col min="3583" max="3583" width="12.109375" style="55" customWidth="1"/>
    <col min="3584" max="3584" width="23" style="55" customWidth="1"/>
    <col min="3585" max="3585" width="9.109375" style="55"/>
    <col min="3586" max="3586" width="26.5546875" style="55" customWidth="1"/>
    <col min="3587" max="3587" width="25.44140625" style="55" customWidth="1"/>
    <col min="3588" max="3588" width="29.5546875" style="55" customWidth="1"/>
    <col min="3589" max="3589" width="11.5546875" style="55" bestFit="1" customWidth="1"/>
    <col min="3590" max="3592" width="12.5546875" style="55" bestFit="1" customWidth="1"/>
    <col min="3593" max="3838" width="9.109375" style="55"/>
    <col min="3839" max="3839" width="12.109375" style="55" customWidth="1"/>
    <col min="3840" max="3840" width="23" style="55" customWidth="1"/>
    <col min="3841" max="3841" width="9.109375" style="55"/>
    <col min="3842" max="3842" width="26.5546875" style="55" customWidth="1"/>
    <col min="3843" max="3843" width="25.44140625" style="55" customWidth="1"/>
    <col min="3844" max="3844" width="29.5546875" style="55" customWidth="1"/>
    <col min="3845" max="3845" width="11.5546875" style="55" bestFit="1" customWidth="1"/>
    <col min="3846" max="3848" width="12.5546875" style="55" bestFit="1" customWidth="1"/>
    <col min="3849" max="4094" width="9.109375" style="55"/>
    <col min="4095" max="4095" width="12.109375" style="55" customWidth="1"/>
    <col min="4096" max="4096" width="23" style="55" customWidth="1"/>
    <col min="4097" max="4097" width="9.109375" style="55"/>
    <col min="4098" max="4098" width="26.5546875" style="55" customWidth="1"/>
    <col min="4099" max="4099" width="25.44140625" style="55" customWidth="1"/>
    <col min="4100" max="4100" width="29.5546875" style="55" customWidth="1"/>
    <col min="4101" max="4101" width="11.5546875" style="55" bestFit="1" customWidth="1"/>
    <col min="4102" max="4104" width="12.5546875" style="55" bestFit="1" customWidth="1"/>
    <col min="4105" max="4350" width="9.109375" style="55"/>
    <col min="4351" max="4351" width="12.109375" style="55" customWidth="1"/>
    <col min="4352" max="4352" width="23" style="55" customWidth="1"/>
    <col min="4353" max="4353" width="9.109375" style="55"/>
    <col min="4354" max="4354" width="26.5546875" style="55" customWidth="1"/>
    <col min="4355" max="4355" width="25.44140625" style="55" customWidth="1"/>
    <col min="4356" max="4356" width="29.5546875" style="55" customWidth="1"/>
    <col min="4357" max="4357" width="11.5546875" style="55" bestFit="1" customWidth="1"/>
    <col min="4358" max="4360" width="12.5546875" style="55" bestFit="1" customWidth="1"/>
    <col min="4361" max="4606" width="9.109375" style="55"/>
    <col min="4607" max="4607" width="12.109375" style="55" customWidth="1"/>
    <col min="4608" max="4608" width="23" style="55" customWidth="1"/>
    <col min="4609" max="4609" width="9.109375" style="55"/>
    <col min="4610" max="4610" width="26.5546875" style="55" customWidth="1"/>
    <col min="4611" max="4611" width="25.44140625" style="55" customWidth="1"/>
    <col min="4612" max="4612" width="29.5546875" style="55" customWidth="1"/>
    <col min="4613" max="4613" width="11.5546875" style="55" bestFit="1" customWidth="1"/>
    <col min="4614" max="4616" width="12.5546875" style="55" bestFit="1" customWidth="1"/>
    <col min="4617" max="4862" width="9.109375" style="55"/>
    <col min="4863" max="4863" width="12.109375" style="55" customWidth="1"/>
    <col min="4864" max="4864" width="23" style="55" customWidth="1"/>
    <col min="4865" max="4865" width="9.109375" style="55"/>
    <col min="4866" max="4866" width="26.5546875" style="55" customWidth="1"/>
    <col min="4867" max="4867" width="25.44140625" style="55" customWidth="1"/>
    <col min="4868" max="4868" width="29.5546875" style="55" customWidth="1"/>
    <col min="4869" max="4869" width="11.5546875" style="55" bestFit="1" customWidth="1"/>
    <col min="4870" max="4872" width="12.5546875" style="55" bestFit="1" customWidth="1"/>
    <col min="4873" max="5118" width="9.109375" style="55"/>
    <col min="5119" max="5119" width="12.109375" style="55" customWidth="1"/>
    <col min="5120" max="5120" width="23" style="55" customWidth="1"/>
    <col min="5121" max="5121" width="9.109375" style="55"/>
    <col min="5122" max="5122" width="26.5546875" style="55" customWidth="1"/>
    <col min="5123" max="5123" width="25.44140625" style="55" customWidth="1"/>
    <col min="5124" max="5124" width="29.5546875" style="55" customWidth="1"/>
    <col min="5125" max="5125" width="11.5546875" style="55" bestFit="1" customWidth="1"/>
    <col min="5126" max="5128" width="12.5546875" style="55" bestFit="1" customWidth="1"/>
    <col min="5129" max="5374" width="9.109375" style="55"/>
    <col min="5375" max="5375" width="12.109375" style="55" customWidth="1"/>
    <col min="5376" max="5376" width="23" style="55" customWidth="1"/>
    <col min="5377" max="5377" width="9.109375" style="55"/>
    <col min="5378" max="5378" width="26.5546875" style="55" customWidth="1"/>
    <col min="5379" max="5379" width="25.44140625" style="55" customWidth="1"/>
    <col min="5380" max="5380" width="29.5546875" style="55" customWidth="1"/>
    <col min="5381" max="5381" width="11.5546875" style="55" bestFit="1" customWidth="1"/>
    <col min="5382" max="5384" width="12.5546875" style="55" bestFit="1" customWidth="1"/>
    <col min="5385" max="5630" width="9.109375" style="55"/>
    <col min="5631" max="5631" width="12.109375" style="55" customWidth="1"/>
    <col min="5632" max="5632" width="23" style="55" customWidth="1"/>
    <col min="5633" max="5633" width="9.109375" style="55"/>
    <col min="5634" max="5634" width="26.5546875" style="55" customWidth="1"/>
    <col min="5635" max="5635" width="25.44140625" style="55" customWidth="1"/>
    <col min="5636" max="5636" width="29.5546875" style="55" customWidth="1"/>
    <col min="5637" max="5637" width="11.5546875" style="55" bestFit="1" customWidth="1"/>
    <col min="5638" max="5640" width="12.5546875" style="55" bestFit="1" customWidth="1"/>
    <col min="5641" max="5886" width="9.109375" style="55"/>
    <col min="5887" max="5887" width="12.109375" style="55" customWidth="1"/>
    <col min="5888" max="5888" width="23" style="55" customWidth="1"/>
    <col min="5889" max="5889" width="9.109375" style="55"/>
    <col min="5890" max="5890" width="26.5546875" style="55" customWidth="1"/>
    <col min="5891" max="5891" width="25.44140625" style="55" customWidth="1"/>
    <col min="5892" max="5892" width="29.5546875" style="55" customWidth="1"/>
    <col min="5893" max="5893" width="11.5546875" style="55" bestFit="1" customWidth="1"/>
    <col min="5894" max="5896" width="12.5546875" style="55" bestFit="1" customWidth="1"/>
    <col min="5897" max="6142" width="9.109375" style="55"/>
    <col min="6143" max="6143" width="12.109375" style="55" customWidth="1"/>
    <col min="6144" max="6144" width="23" style="55" customWidth="1"/>
    <col min="6145" max="6145" width="9.109375" style="55"/>
    <col min="6146" max="6146" width="26.5546875" style="55" customWidth="1"/>
    <col min="6147" max="6147" width="25.44140625" style="55" customWidth="1"/>
    <col min="6148" max="6148" width="29.5546875" style="55" customWidth="1"/>
    <col min="6149" max="6149" width="11.5546875" style="55" bestFit="1" customWidth="1"/>
    <col min="6150" max="6152" width="12.5546875" style="55" bestFit="1" customWidth="1"/>
    <col min="6153" max="6398" width="9.109375" style="55"/>
    <col min="6399" max="6399" width="12.109375" style="55" customWidth="1"/>
    <col min="6400" max="6400" width="23" style="55" customWidth="1"/>
    <col min="6401" max="6401" width="9.109375" style="55"/>
    <col min="6402" max="6402" width="26.5546875" style="55" customWidth="1"/>
    <col min="6403" max="6403" width="25.44140625" style="55" customWidth="1"/>
    <col min="6404" max="6404" width="29.5546875" style="55" customWidth="1"/>
    <col min="6405" max="6405" width="11.5546875" style="55" bestFit="1" customWidth="1"/>
    <col min="6406" max="6408" width="12.5546875" style="55" bestFit="1" customWidth="1"/>
    <col min="6409" max="6654" width="9.109375" style="55"/>
    <col min="6655" max="6655" width="12.109375" style="55" customWidth="1"/>
    <col min="6656" max="6656" width="23" style="55" customWidth="1"/>
    <col min="6657" max="6657" width="9.109375" style="55"/>
    <col min="6658" max="6658" width="26.5546875" style="55" customWidth="1"/>
    <col min="6659" max="6659" width="25.44140625" style="55" customWidth="1"/>
    <col min="6660" max="6660" width="29.5546875" style="55" customWidth="1"/>
    <col min="6661" max="6661" width="11.5546875" style="55" bestFit="1" customWidth="1"/>
    <col min="6662" max="6664" width="12.5546875" style="55" bestFit="1" customWidth="1"/>
    <col min="6665" max="6910" width="9.109375" style="55"/>
    <col min="6911" max="6911" width="12.109375" style="55" customWidth="1"/>
    <col min="6912" max="6912" width="23" style="55" customWidth="1"/>
    <col min="6913" max="6913" width="9.109375" style="55"/>
    <col min="6914" max="6914" width="26.5546875" style="55" customWidth="1"/>
    <col min="6915" max="6915" width="25.44140625" style="55" customWidth="1"/>
    <col min="6916" max="6916" width="29.5546875" style="55" customWidth="1"/>
    <col min="6917" max="6917" width="11.5546875" style="55" bestFit="1" customWidth="1"/>
    <col min="6918" max="6920" width="12.5546875" style="55" bestFit="1" customWidth="1"/>
    <col min="6921" max="7166" width="9.109375" style="55"/>
    <col min="7167" max="7167" width="12.109375" style="55" customWidth="1"/>
    <col min="7168" max="7168" width="23" style="55" customWidth="1"/>
    <col min="7169" max="7169" width="9.109375" style="55"/>
    <col min="7170" max="7170" width="26.5546875" style="55" customWidth="1"/>
    <col min="7171" max="7171" width="25.44140625" style="55" customWidth="1"/>
    <col min="7172" max="7172" width="29.5546875" style="55" customWidth="1"/>
    <col min="7173" max="7173" width="11.5546875" style="55" bestFit="1" customWidth="1"/>
    <col min="7174" max="7176" width="12.5546875" style="55" bestFit="1" customWidth="1"/>
    <col min="7177" max="7422" width="9.109375" style="55"/>
    <col min="7423" max="7423" width="12.109375" style="55" customWidth="1"/>
    <col min="7424" max="7424" width="23" style="55" customWidth="1"/>
    <col min="7425" max="7425" width="9.109375" style="55"/>
    <col min="7426" max="7426" width="26.5546875" style="55" customWidth="1"/>
    <col min="7427" max="7427" width="25.44140625" style="55" customWidth="1"/>
    <col min="7428" max="7428" width="29.5546875" style="55" customWidth="1"/>
    <col min="7429" max="7429" width="11.5546875" style="55" bestFit="1" customWidth="1"/>
    <col min="7430" max="7432" width="12.5546875" style="55" bestFit="1" customWidth="1"/>
    <col min="7433" max="7678" width="9.109375" style="55"/>
    <col min="7679" max="7679" width="12.109375" style="55" customWidth="1"/>
    <col min="7680" max="7680" width="23" style="55" customWidth="1"/>
    <col min="7681" max="7681" width="9.109375" style="55"/>
    <col min="7682" max="7682" width="26.5546875" style="55" customWidth="1"/>
    <col min="7683" max="7683" width="25.44140625" style="55" customWidth="1"/>
    <col min="7684" max="7684" width="29.5546875" style="55" customWidth="1"/>
    <col min="7685" max="7685" width="11.5546875" style="55" bestFit="1" customWidth="1"/>
    <col min="7686" max="7688" width="12.5546875" style="55" bestFit="1" customWidth="1"/>
    <col min="7689" max="7934" width="9.109375" style="55"/>
    <col min="7935" max="7935" width="12.109375" style="55" customWidth="1"/>
    <col min="7936" max="7936" width="23" style="55" customWidth="1"/>
    <col min="7937" max="7937" width="9.109375" style="55"/>
    <col min="7938" max="7938" width="26.5546875" style="55" customWidth="1"/>
    <col min="7939" max="7939" width="25.44140625" style="55" customWidth="1"/>
    <col min="7940" max="7940" width="29.5546875" style="55" customWidth="1"/>
    <col min="7941" max="7941" width="11.5546875" style="55" bestFit="1" customWidth="1"/>
    <col min="7942" max="7944" width="12.5546875" style="55" bestFit="1" customWidth="1"/>
    <col min="7945" max="8190" width="9.109375" style="55"/>
    <col min="8191" max="8191" width="12.109375" style="55" customWidth="1"/>
    <col min="8192" max="8192" width="23" style="55" customWidth="1"/>
    <col min="8193" max="8193" width="9.109375" style="55"/>
    <col min="8194" max="8194" width="26.5546875" style="55" customWidth="1"/>
    <col min="8195" max="8195" width="25.44140625" style="55" customWidth="1"/>
    <col min="8196" max="8196" width="29.5546875" style="55" customWidth="1"/>
    <col min="8197" max="8197" width="11.5546875" style="55" bestFit="1" customWidth="1"/>
    <col min="8198" max="8200" width="12.5546875" style="55" bestFit="1" customWidth="1"/>
    <col min="8201" max="8446" width="9.109375" style="55"/>
    <col min="8447" max="8447" width="12.109375" style="55" customWidth="1"/>
    <col min="8448" max="8448" width="23" style="55" customWidth="1"/>
    <col min="8449" max="8449" width="9.109375" style="55"/>
    <col min="8450" max="8450" width="26.5546875" style="55" customWidth="1"/>
    <col min="8451" max="8451" width="25.44140625" style="55" customWidth="1"/>
    <col min="8452" max="8452" width="29.5546875" style="55" customWidth="1"/>
    <col min="8453" max="8453" width="11.5546875" style="55" bestFit="1" customWidth="1"/>
    <col min="8454" max="8456" width="12.5546875" style="55" bestFit="1" customWidth="1"/>
    <col min="8457" max="8702" width="9.109375" style="55"/>
    <col min="8703" max="8703" width="12.109375" style="55" customWidth="1"/>
    <col min="8704" max="8704" width="23" style="55" customWidth="1"/>
    <col min="8705" max="8705" width="9.109375" style="55"/>
    <col min="8706" max="8706" width="26.5546875" style="55" customWidth="1"/>
    <col min="8707" max="8707" width="25.44140625" style="55" customWidth="1"/>
    <col min="8708" max="8708" width="29.5546875" style="55" customWidth="1"/>
    <col min="8709" max="8709" width="11.5546875" style="55" bestFit="1" customWidth="1"/>
    <col min="8710" max="8712" width="12.5546875" style="55" bestFit="1" customWidth="1"/>
    <col min="8713" max="8958" width="9.109375" style="55"/>
    <col min="8959" max="8959" width="12.109375" style="55" customWidth="1"/>
    <col min="8960" max="8960" width="23" style="55" customWidth="1"/>
    <col min="8961" max="8961" width="9.109375" style="55"/>
    <col min="8962" max="8962" width="26.5546875" style="55" customWidth="1"/>
    <col min="8963" max="8963" width="25.44140625" style="55" customWidth="1"/>
    <col min="8964" max="8964" width="29.5546875" style="55" customWidth="1"/>
    <col min="8965" max="8965" width="11.5546875" style="55" bestFit="1" customWidth="1"/>
    <col min="8966" max="8968" width="12.5546875" style="55" bestFit="1" customWidth="1"/>
    <col min="8969" max="9214" width="9.109375" style="55"/>
    <col min="9215" max="9215" width="12.109375" style="55" customWidth="1"/>
    <col min="9216" max="9216" width="23" style="55" customWidth="1"/>
    <col min="9217" max="9217" width="9.109375" style="55"/>
    <col min="9218" max="9218" width="26.5546875" style="55" customWidth="1"/>
    <col min="9219" max="9219" width="25.44140625" style="55" customWidth="1"/>
    <col min="9220" max="9220" width="29.5546875" style="55" customWidth="1"/>
    <col min="9221" max="9221" width="11.5546875" style="55" bestFit="1" customWidth="1"/>
    <col min="9222" max="9224" width="12.5546875" style="55" bestFit="1" customWidth="1"/>
    <col min="9225" max="9470" width="9.109375" style="55"/>
    <col min="9471" max="9471" width="12.109375" style="55" customWidth="1"/>
    <col min="9472" max="9472" width="23" style="55" customWidth="1"/>
    <col min="9473" max="9473" width="9.109375" style="55"/>
    <col min="9474" max="9474" width="26.5546875" style="55" customWidth="1"/>
    <col min="9475" max="9475" width="25.44140625" style="55" customWidth="1"/>
    <col min="9476" max="9476" width="29.5546875" style="55" customWidth="1"/>
    <col min="9477" max="9477" width="11.5546875" style="55" bestFit="1" customWidth="1"/>
    <col min="9478" max="9480" width="12.5546875" style="55" bestFit="1" customWidth="1"/>
    <col min="9481" max="9726" width="9.109375" style="55"/>
    <col min="9727" max="9727" width="12.109375" style="55" customWidth="1"/>
    <col min="9728" max="9728" width="23" style="55" customWidth="1"/>
    <col min="9729" max="9729" width="9.109375" style="55"/>
    <col min="9730" max="9730" width="26.5546875" style="55" customWidth="1"/>
    <col min="9731" max="9731" width="25.44140625" style="55" customWidth="1"/>
    <col min="9732" max="9732" width="29.5546875" style="55" customWidth="1"/>
    <col min="9733" max="9733" width="11.5546875" style="55" bestFit="1" customWidth="1"/>
    <col min="9734" max="9736" width="12.5546875" style="55" bestFit="1" customWidth="1"/>
    <col min="9737" max="9982" width="9.109375" style="55"/>
    <col min="9983" max="9983" width="12.109375" style="55" customWidth="1"/>
    <col min="9984" max="9984" width="23" style="55" customWidth="1"/>
    <col min="9985" max="9985" width="9.109375" style="55"/>
    <col min="9986" max="9986" width="26.5546875" style="55" customWidth="1"/>
    <col min="9987" max="9987" width="25.44140625" style="55" customWidth="1"/>
    <col min="9988" max="9988" width="29.5546875" style="55" customWidth="1"/>
    <col min="9989" max="9989" width="11.5546875" style="55" bestFit="1" customWidth="1"/>
    <col min="9990" max="9992" width="12.5546875" style="55" bestFit="1" customWidth="1"/>
    <col min="9993" max="10238" width="9.109375" style="55"/>
    <col min="10239" max="10239" width="12.109375" style="55" customWidth="1"/>
    <col min="10240" max="10240" width="23" style="55" customWidth="1"/>
    <col min="10241" max="10241" width="9.109375" style="55"/>
    <col min="10242" max="10242" width="26.5546875" style="55" customWidth="1"/>
    <col min="10243" max="10243" width="25.44140625" style="55" customWidth="1"/>
    <col min="10244" max="10244" width="29.5546875" style="55" customWidth="1"/>
    <col min="10245" max="10245" width="11.5546875" style="55" bestFit="1" customWidth="1"/>
    <col min="10246" max="10248" width="12.5546875" style="55" bestFit="1" customWidth="1"/>
    <col min="10249" max="10494" width="9.109375" style="55"/>
    <col min="10495" max="10495" width="12.109375" style="55" customWidth="1"/>
    <col min="10496" max="10496" width="23" style="55" customWidth="1"/>
    <col min="10497" max="10497" width="9.109375" style="55"/>
    <col min="10498" max="10498" width="26.5546875" style="55" customWidth="1"/>
    <col min="10499" max="10499" width="25.44140625" style="55" customWidth="1"/>
    <col min="10500" max="10500" width="29.5546875" style="55" customWidth="1"/>
    <col min="10501" max="10501" width="11.5546875" style="55" bestFit="1" customWidth="1"/>
    <col min="10502" max="10504" width="12.5546875" style="55" bestFit="1" customWidth="1"/>
    <col min="10505" max="10750" width="9.109375" style="55"/>
    <col min="10751" max="10751" width="12.109375" style="55" customWidth="1"/>
    <col min="10752" max="10752" width="23" style="55" customWidth="1"/>
    <col min="10753" max="10753" width="9.109375" style="55"/>
    <col min="10754" max="10754" width="26.5546875" style="55" customWidth="1"/>
    <col min="10755" max="10755" width="25.44140625" style="55" customWidth="1"/>
    <col min="10756" max="10756" width="29.5546875" style="55" customWidth="1"/>
    <col min="10757" max="10757" width="11.5546875" style="55" bestFit="1" customWidth="1"/>
    <col min="10758" max="10760" width="12.5546875" style="55" bestFit="1" customWidth="1"/>
    <col min="10761" max="11006" width="9.109375" style="55"/>
    <col min="11007" max="11007" width="12.109375" style="55" customWidth="1"/>
    <col min="11008" max="11008" width="23" style="55" customWidth="1"/>
    <col min="11009" max="11009" width="9.109375" style="55"/>
    <col min="11010" max="11010" width="26.5546875" style="55" customWidth="1"/>
    <col min="11011" max="11011" width="25.44140625" style="55" customWidth="1"/>
    <col min="11012" max="11012" width="29.5546875" style="55" customWidth="1"/>
    <col min="11013" max="11013" width="11.5546875" style="55" bestFit="1" customWidth="1"/>
    <col min="11014" max="11016" width="12.5546875" style="55" bestFit="1" customWidth="1"/>
    <col min="11017" max="11262" width="9.109375" style="55"/>
    <col min="11263" max="11263" width="12.109375" style="55" customWidth="1"/>
    <col min="11264" max="11264" width="23" style="55" customWidth="1"/>
    <col min="11265" max="11265" width="9.109375" style="55"/>
    <col min="11266" max="11266" width="26.5546875" style="55" customWidth="1"/>
    <col min="11267" max="11267" width="25.44140625" style="55" customWidth="1"/>
    <col min="11268" max="11268" width="29.5546875" style="55" customWidth="1"/>
    <col min="11269" max="11269" width="11.5546875" style="55" bestFit="1" customWidth="1"/>
    <col min="11270" max="11272" width="12.5546875" style="55" bestFit="1" customWidth="1"/>
    <col min="11273" max="11518" width="9.109375" style="55"/>
    <col min="11519" max="11519" width="12.109375" style="55" customWidth="1"/>
    <col min="11520" max="11520" width="23" style="55" customWidth="1"/>
    <col min="11521" max="11521" width="9.109375" style="55"/>
    <col min="11522" max="11522" width="26.5546875" style="55" customWidth="1"/>
    <col min="11523" max="11523" width="25.44140625" style="55" customWidth="1"/>
    <col min="11524" max="11524" width="29.5546875" style="55" customWidth="1"/>
    <col min="11525" max="11525" width="11.5546875" style="55" bestFit="1" customWidth="1"/>
    <col min="11526" max="11528" width="12.5546875" style="55" bestFit="1" customWidth="1"/>
    <col min="11529" max="11774" width="9.109375" style="55"/>
    <col min="11775" max="11775" width="12.109375" style="55" customWidth="1"/>
    <col min="11776" max="11776" width="23" style="55" customWidth="1"/>
    <col min="11777" max="11777" width="9.109375" style="55"/>
    <col min="11778" max="11778" width="26.5546875" style="55" customWidth="1"/>
    <col min="11779" max="11779" width="25.44140625" style="55" customWidth="1"/>
    <col min="11780" max="11780" width="29.5546875" style="55" customWidth="1"/>
    <col min="11781" max="11781" width="11.5546875" style="55" bestFit="1" customWidth="1"/>
    <col min="11782" max="11784" width="12.5546875" style="55" bestFit="1" customWidth="1"/>
    <col min="11785" max="12030" width="9.109375" style="55"/>
    <col min="12031" max="12031" width="12.109375" style="55" customWidth="1"/>
    <col min="12032" max="12032" width="23" style="55" customWidth="1"/>
    <col min="12033" max="12033" width="9.109375" style="55"/>
    <col min="12034" max="12034" width="26.5546875" style="55" customWidth="1"/>
    <col min="12035" max="12035" width="25.44140625" style="55" customWidth="1"/>
    <col min="12036" max="12036" width="29.5546875" style="55" customWidth="1"/>
    <col min="12037" max="12037" width="11.5546875" style="55" bestFit="1" customWidth="1"/>
    <col min="12038" max="12040" width="12.5546875" style="55" bestFit="1" customWidth="1"/>
    <col min="12041" max="12286" width="9.109375" style="55"/>
    <col min="12287" max="12287" width="12.109375" style="55" customWidth="1"/>
    <col min="12288" max="12288" width="23" style="55" customWidth="1"/>
    <col min="12289" max="12289" width="9.109375" style="55"/>
    <col min="12290" max="12290" width="26.5546875" style="55" customWidth="1"/>
    <col min="12291" max="12291" width="25.44140625" style="55" customWidth="1"/>
    <col min="12292" max="12292" width="29.5546875" style="55" customWidth="1"/>
    <col min="12293" max="12293" width="11.5546875" style="55" bestFit="1" customWidth="1"/>
    <col min="12294" max="12296" width="12.5546875" style="55" bestFit="1" customWidth="1"/>
    <col min="12297" max="12542" width="9.109375" style="55"/>
    <col min="12543" max="12543" width="12.109375" style="55" customWidth="1"/>
    <col min="12544" max="12544" width="23" style="55" customWidth="1"/>
    <col min="12545" max="12545" width="9.109375" style="55"/>
    <col min="12546" max="12546" width="26.5546875" style="55" customWidth="1"/>
    <col min="12547" max="12547" width="25.44140625" style="55" customWidth="1"/>
    <col min="12548" max="12548" width="29.5546875" style="55" customWidth="1"/>
    <col min="12549" max="12549" width="11.5546875" style="55" bestFit="1" customWidth="1"/>
    <col min="12550" max="12552" width="12.5546875" style="55" bestFit="1" customWidth="1"/>
    <col min="12553" max="12798" width="9.109375" style="55"/>
    <col min="12799" max="12799" width="12.109375" style="55" customWidth="1"/>
    <col min="12800" max="12800" width="23" style="55" customWidth="1"/>
    <col min="12801" max="12801" width="9.109375" style="55"/>
    <col min="12802" max="12802" width="26.5546875" style="55" customWidth="1"/>
    <col min="12803" max="12803" width="25.44140625" style="55" customWidth="1"/>
    <col min="12804" max="12804" width="29.5546875" style="55" customWidth="1"/>
    <col min="12805" max="12805" width="11.5546875" style="55" bestFit="1" customWidth="1"/>
    <col min="12806" max="12808" width="12.5546875" style="55" bestFit="1" customWidth="1"/>
    <col min="12809" max="13054" width="9.109375" style="55"/>
    <col min="13055" max="13055" width="12.109375" style="55" customWidth="1"/>
    <col min="13056" max="13056" width="23" style="55" customWidth="1"/>
    <col min="13057" max="13057" width="9.109375" style="55"/>
    <col min="13058" max="13058" width="26.5546875" style="55" customWidth="1"/>
    <col min="13059" max="13059" width="25.44140625" style="55" customWidth="1"/>
    <col min="13060" max="13060" width="29.5546875" style="55" customWidth="1"/>
    <col min="13061" max="13061" width="11.5546875" style="55" bestFit="1" customWidth="1"/>
    <col min="13062" max="13064" width="12.5546875" style="55" bestFit="1" customWidth="1"/>
    <col min="13065" max="13310" width="9.109375" style="55"/>
    <col min="13311" max="13311" width="12.109375" style="55" customWidth="1"/>
    <col min="13312" max="13312" width="23" style="55" customWidth="1"/>
    <col min="13313" max="13313" width="9.109375" style="55"/>
    <col min="13314" max="13314" width="26.5546875" style="55" customWidth="1"/>
    <col min="13315" max="13315" width="25.44140625" style="55" customWidth="1"/>
    <col min="13316" max="13316" width="29.5546875" style="55" customWidth="1"/>
    <col min="13317" max="13317" width="11.5546875" style="55" bestFit="1" customWidth="1"/>
    <col min="13318" max="13320" width="12.5546875" style="55" bestFit="1" customWidth="1"/>
    <col min="13321" max="13566" width="9.109375" style="55"/>
    <col min="13567" max="13567" width="12.109375" style="55" customWidth="1"/>
    <col min="13568" max="13568" width="23" style="55" customWidth="1"/>
    <col min="13569" max="13569" width="9.109375" style="55"/>
    <col min="13570" max="13570" width="26.5546875" style="55" customWidth="1"/>
    <col min="13571" max="13571" width="25.44140625" style="55" customWidth="1"/>
    <col min="13572" max="13572" width="29.5546875" style="55" customWidth="1"/>
    <col min="13573" max="13573" width="11.5546875" style="55" bestFit="1" customWidth="1"/>
    <col min="13574" max="13576" width="12.5546875" style="55" bestFit="1" customWidth="1"/>
    <col min="13577" max="13822" width="9.109375" style="55"/>
    <col min="13823" max="13823" width="12.109375" style="55" customWidth="1"/>
    <col min="13824" max="13824" width="23" style="55" customWidth="1"/>
    <col min="13825" max="13825" width="9.109375" style="55"/>
    <col min="13826" max="13826" width="26.5546875" style="55" customWidth="1"/>
    <col min="13827" max="13827" width="25.44140625" style="55" customWidth="1"/>
    <col min="13828" max="13828" width="29.5546875" style="55" customWidth="1"/>
    <col min="13829" max="13829" width="11.5546875" style="55" bestFit="1" customWidth="1"/>
    <col min="13830" max="13832" width="12.5546875" style="55" bestFit="1" customWidth="1"/>
    <col min="13833" max="14078" width="9.109375" style="55"/>
    <col min="14079" max="14079" width="12.109375" style="55" customWidth="1"/>
    <col min="14080" max="14080" width="23" style="55" customWidth="1"/>
    <col min="14081" max="14081" width="9.109375" style="55"/>
    <col min="14082" max="14082" width="26.5546875" style="55" customWidth="1"/>
    <col min="14083" max="14083" width="25.44140625" style="55" customWidth="1"/>
    <col min="14084" max="14084" width="29.5546875" style="55" customWidth="1"/>
    <col min="14085" max="14085" width="11.5546875" style="55" bestFit="1" customWidth="1"/>
    <col min="14086" max="14088" width="12.5546875" style="55" bestFit="1" customWidth="1"/>
    <col min="14089" max="14334" width="9.109375" style="55"/>
    <col min="14335" max="14335" width="12.109375" style="55" customWidth="1"/>
    <col min="14336" max="14336" width="23" style="55" customWidth="1"/>
    <col min="14337" max="14337" width="9.109375" style="55"/>
    <col min="14338" max="14338" width="26.5546875" style="55" customWidth="1"/>
    <col min="14339" max="14339" width="25.44140625" style="55" customWidth="1"/>
    <col min="14340" max="14340" width="29.5546875" style="55" customWidth="1"/>
    <col min="14341" max="14341" width="11.5546875" style="55" bestFit="1" customWidth="1"/>
    <col min="14342" max="14344" width="12.5546875" style="55" bestFit="1" customWidth="1"/>
    <col min="14345" max="14590" width="9.109375" style="55"/>
    <col min="14591" max="14591" width="12.109375" style="55" customWidth="1"/>
    <col min="14592" max="14592" width="23" style="55" customWidth="1"/>
    <col min="14593" max="14593" width="9.109375" style="55"/>
    <col min="14594" max="14594" width="26.5546875" style="55" customWidth="1"/>
    <col min="14595" max="14595" width="25.44140625" style="55" customWidth="1"/>
    <col min="14596" max="14596" width="29.5546875" style="55" customWidth="1"/>
    <col min="14597" max="14597" width="11.5546875" style="55" bestFit="1" customWidth="1"/>
    <col min="14598" max="14600" width="12.5546875" style="55" bestFit="1" customWidth="1"/>
    <col min="14601" max="14846" width="9.109375" style="55"/>
    <col min="14847" max="14847" width="12.109375" style="55" customWidth="1"/>
    <col min="14848" max="14848" width="23" style="55" customWidth="1"/>
    <col min="14849" max="14849" width="9.109375" style="55"/>
    <col min="14850" max="14850" width="26.5546875" style="55" customWidth="1"/>
    <col min="14851" max="14851" width="25.44140625" style="55" customWidth="1"/>
    <col min="14852" max="14852" width="29.5546875" style="55" customWidth="1"/>
    <col min="14853" max="14853" width="11.5546875" style="55" bestFit="1" customWidth="1"/>
    <col min="14854" max="14856" width="12.5546875" style="55" bestFit="1" customWidth="1"/>
    <col min="14857" max="15102" width="9.109375" style="55"/>
    <col min="15103" max="15103" width="12.109375" style="55" customWidth="1"/>
    <col min="15104" max="15104" width="23" style="55" customWidth="1"/>
    <col min="15105" max="15105" width="9.109375" style="55"/>
    <col min="15106" max="15106" width="26.5546875" style="55" customWidth="1"/>
    <col min="15107" max="15107" width="25.44140625" style="55" customWidth="1"/>
    <col min="15108" max="15108" width="29.5546875" style="55" customWidth="1"/>
    <col min="15109" max="15109" width="11.5546875" style="55" bestFit="1" customWidth="1"/>
    <col min="15110" max="15112" width="12.5546875" style="55" bestFit="1" customWidth="1"/>
    <col min="15113" max="15358" width="9.109375" style="55"/>
    <col min="15359" max="15359" width="12.109375" style="55" customWidth="1"/>
    <col min="15360" max="15360" width="23" style="55" customWidth="1"/>
    <col min="15361" max="15361" width="9.109375" style="55"/>
    <col min="15362" max="15362" width="26.5546875" style="55" customWidth="1"/>
    <col min="15363" max="15363" width="25.44140625" style="55" customWidth="1"/>
    <col min="15364" max="15364" width="29.5546875" style="55" customWidth="1"/>
    <col min="15365" max="15365" width="11.5546875" style="55" bestFit="1" customWidth="1"/>
    <col min="15366" max="15368" width="12.5546875" style="55" bestFit="1" customWidth="1"/>
    <col min="15369" max="15614" width="9.109375" style="55"/>
    <col min="15615" max="15615" width="12.109375" style="55" customWidth="1"/>
    <col min="15616" max="15616" width="23" style="55" customWidth="1"/>
    <col min="15617" max="15617" width="9.109375" style="55"/>
    <col min="15618" max="15618" width="26.5546875" style="55" customWidth="1"/>
    <col min="15619" max="15619" width="25.44140625" style="55" customWidth="1"/>
    <col min="15620" max="15620" width="29.5546875" style="55" customWidth="1"/>
    <col min="15621" max="15621" width="11.5546875" style="55" bestFit="1" customWidth="1"/>
    <col min="15622" max="15624" width="12.5546875" style="55" bestFit="1" customWidth="1"/>
    <col min="15625" max="15870" width="9.109375" style="55"/>
    <col min="15871" max="15871" width="12.109375" style="55" customWidth="1"/>
    <col min="15872" max="15872" width="23" style="55" customWidth="1"/>
    <col min="15873" max="15873" width="9.109375" style="55"/>
    <col min="15874" max="15874" width="26.5546875" style="55" customWidth="1"/>
    <col min="15875" max="15875" width="25.44140625" style="55" customWidth="1"/>
    <col min="15876" max="15876" width="29.5546875" style="55" customWidth="1"/>
    <col min="15877" max="15877" width="11.5546875" style="55" bestFit="1" customWidth="1"/>
    <col min="15878" max="15880" width="12.5546875" style="55" bestFit="1" customWidth="1"/>
    <col min="15881" max="16126" width="9.109375" style="55"/>
    <col min="16127" max="16127" width="12.109375" style="55" customWidth="1"/>
    <col min="16128" max="16128" width="23" style="55" customWidth="1"/>
    <col min="16129" max="16129" width="9.109375" style="55"/>
    <col min="16130" max="16130" width="26.5546875" style="55" customWidth="1"/>
    <col min="16131" max="16131" width="25.44140625" style="55" customWidth="1"/>
    <col min="16132" max="16132" width="29.5546875" style="55" customWidth="1"/>
    <col min="16133" max="16133" width="11.5546875" style="55" bestFit="1" customWidth="1"/>
    <col min="16134" max="16136" width="12.5546875" style="55" bestFit="1" customWidth="1"/>
    <col min="16137" max="16383" width="9.109375" style="55"/>
    <col min="16384" max="16384" width="9.109375" style="55"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x14ac:dyDescent="0.3">
      <c r="A2" s="175"/>
      <c r="B2" s="175" t="s">
        <v>284</v>
      </c>
      <c r="C2" s="175"/>
      <c r="D2" s="175"/>
      <c r="E2" s="175"/>
      <c r="F2" s="175"/>
      <c r="G2" s="228">
        <v>5000000</v>
      </c>
      <c r="H2" s="228">
        <v>5000000</v>
      </c>
      <c r="I2" s="228">
        <v>5000000</v>
      </c>
      <c r="J2" s="228">
        <v>5000000</v>
      </c>
    </row>
    <row r="3" spans="1:10" x14ac:dyDescent="0.3">
      <c r="A3" s="175"/>
      <c r="B3" s="175"/>
      <c r="C3" s="175"/>
      <c r="D3" s="175"/>
      <c r="E3" s="175"/>
      <c r="F3" s="175"/>
      <c r="G3" s="228"/>
      <c r="H3" s="228"/>
      <c r="I3" s="228"/>
      <c r="J3" s="228"/>
    </row>
    <row r="4" spans="1:10" x14ac:dyDescent="0.3">
      <c r="A4" s="175"/>
      <c r="B4" s="175"/>
      <c r="C4" s="175"/>
      <c r="D4" s="175"/>
      <c r="E4" s="175"/>
      <c r="F4" s="175"/>
      <c r="G4" s="228"/>
      <c r="H4" s="228"/>
      <c r="I4" s="228"/>
      <c r="J4" s="228"/>
    </row>
    <row r="5" spans="1:10" x14ac:dyDescent="0.3">
      <c r="A5" s="175"/>
      <c r="B5" s="175"/>
      <c r="C5" s="175"/>
      <c r="D5" s="175"/>
      <c r="E5" s="175"/>
      <c r="F5" s="175"/>
      <c r="G5" s="228"/>
      <c r="H5" s="228"/>
      <c r="I5" s="228"/>
      <c r="J5" s="228"/>
    </row>
    <row r="6" spans="1:10" x14ac:dyDescent="0.3">
      <c r="A6" s="128" t="s">
        <v>101</v>
      </c>
      <c r="B6" s="175"/>
      <c r="C6" s="175"/>
      <c r="D6" s="175"/>
      <c r="E6" s="175"/>
      <c r="F6" s="175"/>
      <c r="G6" s="228">
        <f>SUM(G2:G2)</f>
        <v>5000000</v>
      </c>
      <c r="H6" s="228">
        <f>SUM(H2:H2)</f>
        <v>5000000</v>
      </c>
      <c r="I6" s="228">
        <f>SUM(I2:I2)</f>
        <v>5000000</v>
      </c>
      <c r="J6" s="228">
        <f>SUM(J2:J2)</f>
        <v>5000000</v>
      </c>
    </row>
  </sheetData>
  <autoFilter ref="A1:J1"/>
  <phoneticPr fontId="28" type="noConversion"/>
  <pageMargins left="0.7" right="0.7" top="0.78740157499999996" bottom="0.78740157499999996"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zoomScaleNormal="100" workbookViewId="0">
      <pane ySplit="1" topLeftCell="A2" activePane="bottomLeft" state="frozen"/>
      <selection pane="bottomLeft" activeCell="F24" sqref="F24"/>
    </sheetView>
  </sheetViews>
  <sheetFormatPr defaultRowHeight="14.4" x14ac:dyDescent="0.3"/>
  <cols>
    <col min="1" max="1" width="13.44140625" style="55" customWidth="1"/>
    <col min="2" max="2" width="34.44140625" style="55" customWidth="1"/>
    <col min="3" max="3" width="9.109375" style="55"/>
    <col min="4" max="4" width="15" style="55" customWidth="1"/>
    <col min="5" max="5" width="20.33203125" style="55" customWidth="1"/>
    <col min="6" max="6" width="43.5546875" style="55" customWidth="1"/>
    <col min="7" max="10" width="11.44140625" style="55" bestFit="1" customWidth="1"/>
    <col min="11" max="254" width="9.109375" style="55"/>
    <col min="255" max="255" width="13.44140625" style="55" customWidth="1"/>
    <col min="256" max="256" width="51.88671875" style="55" customWidth="1"/>
    <col min="257" max="257" width="9.109375" style="55"/>
    <col min="258" max="258" width="15" style="55" customWidth="1"/>
    <col min="259" max="259" width="28.44140625" style="55" bestFit="1" customWidth="1"/>
    <col min="260" max="260" width="73.44140625" style="55" customWidth="1"/>
    <col min="261" max="261" width="16.5546875" style="55" bestFit="1" customWidth="1"/>
    <col min="262" max="510" width="9.109375" style="55"/>
    <col min="511" max="511" width="13.44140625" style="55" customWidth="1"/>
    <col min="512" max="512" width="51.88671875" style="55" customWidth="1"/>
    <col min="513" max="513" width="9.109375" style="55"/>
    <col min="514" max="514" width="15" style="55" customWidth="1"/>
    <col min="515" max="515" width="28.44140625" style="55" bestFit="1" customWidth="1"/>
    <col min="516" max="516" width="73.44140625" style="55" customWidth="1"/>
    <col min="517" max="517" width="16.5546875" style="55" bestFit="1" customWidth="1"/>
    <col min="518" max="766" width="9.109375" style="55"/>
    <col min="767" max="767" width="13.44140625" style="55" customWidth="1"/>
    <col min="768" max="768" width="51.88671875" style="55" customWidth="1"/>
    <col min="769" max="769" width="9.109375" style="55"/>
    <col min="770" max="770" width="15" style="55" customWidth="1"/>
    <col min="771" max="771" width="28.44140625" style="55" bestFit="1" customWidth="1"/>
    <col min="772" max="772" width="73.44140625" style="55" customWidth="1"/>
    <col min="773" max="773" width="16.5546875" style="55" bestFit="1" customWidth="1"/>
    <col min="774" max="1022" width="9.109375" style="55"/>
    <col min="1023" max="1023" width="13.44140625" style="55" customWidth="1"/>
    <col min="1024" max="1024" width="51.88671875" style="55" customWidth="1"/>
    <col min="1025" max="1025" width="9.109375" style="55"/>
    <col min="1026" max="1026" width="15" style="55" customWidth="1"/>
    <col min="1027" max="1027" width="28.44140625" style="55" bestFit="1" customWidth="1"/>
    <col min="1028" max="1028" width="73.44140625" style="55" customWidth="1"/>
    <col min="1029" max="1029" width="16.5546875" style="55" bestFit="1" customWidth="1"/>
    <col min="1030" max="1278" width="9.109375" style="55"/>
    <col min="1279" max="1279" width="13.44140625" style="55" customWidth="1"/>
    <col min="1280" max="1280" width="51.88671875" style="55" customWidth="1"/>
    <col min="1281" max="1281" width="9.109375" style="55"/>
    <col min="1282" max="1282" width="15" style="55" customWidth="1"/>
    <col min="1283" max="1283" width="28.44140625" style="55" bestFit="1" customWidth="1"/>
    <col min="1284" max="1284" width="73.44140625" style="55" customWidth="1"/>
    <col min="1285" max="1285" width="16.5546875" style="55" bestFit="1" customWidth="1"/>
    <col min="1286" max="1534" width="9.109375" style="55"/>
    <col min="1535" max="1535" width="13.44140625" style="55" customWidth="1"/>
    <col min="1536" max="1536" width="51.88671875" style="55" customWidth="1"/>
    <col min="1537" max="1537" width="9.109375" style="55"/>
    <col min="1538" max="1538" width="15" style="55" customWidth="1"/>
    <col min="1539" max="1539" width="28.44140625" style="55" bestFit="1" customWidth="1"/>
    <col min="1540" max="1540" width="73.44140625" style="55" customWidth="1"/>
    <col min="1541" max="1541" width="16.5546875" style="55" bestFit="1" customWidth="1"/>
    <col min="1542" max="1790" width="9.109375" style="55"/>
    <col min="1791" max="1791" width="13.44140625" style="55" customWidth="1"/>
    <col min="1792" max="1792" width="51.88671875" style="55" customWidth="1"/>
    <col min="1793" max="1793" width="9.109375" style="55"/>
    <col min="1794" max="1794" width="15" style="55" customWidth="1"/>
    <col min="1795" max="1795" width="28.44140625" style="55" bestFit="1" customWidth="1"/>
    <col min="1796" max="1796" width="73.44140625" style="55" customWidth="1"/>
    <col min="1797" max="1797" width="16.5546875" style="55" bestFit="1" customWidth="1"/>
    <col min="1798" max="2046" width="9.109375" style="55"/>
    <col min="2047" max="2047" width="13.44140625" style="55" customWidth="1"/>
    <col min="2048" max="2048" width="51.88671875" style="55" customWidth="1"/>
    <col min="2049" max="2049" width="9.109375" style="55"/>
    <col min="2050" max="2050" width="15" style="55" customWidth="1"/>
    <col min="2051" max="2051" width="28.44140625" style="55" bestFit="1" customWidth="1"/>
    <col min="2052" max="2052" width="73.44140625" style="55" customWidth="1"/>
    <col min="2053" max="2053" width="16.5546875" style="55" bestFit="1" customWidth="1"/>
    <col min="2054" max="2302" width="9.109375" style="55"/>
    <col min="2303" max="2303" width="13.44140625" style="55" customWidth="1"/>
    <col min="2304" max="2304" width="51.88671875" style="55" customWidth="1"/>
    <col min="2305" max="2305" width="9.109375" style="55"/>
    <col min="2306" max="2306" width="15" style="55" customWidth="1"/>
    <col min="2307" max="2307" width="28.44140625" style="55" bestFit="1" customWidth="1"/>
    <col min="2308" max="2308" width="73.44140625" style="55" customWidth="1"/>
    <col min="2309" max="2309" width="16.5546875" style="55" bestFit="1" customWidth="1"/>
    <col min="2310" max="2558" width="9.109375" style="55"/>
    <col min="2559" max="2559" width="13.44140625" style="55" customWidth="1"/>
    <col min="2560" max="2560" width="51.88671875" style="55" customWidth="1"/>
    <col min="2561" max="2561" width="9.109375" style="55"/>
    <col min="2562" max="2562" width="15" style="55" customWidth="1"/>
    <col min="2563" max="2563" width="28.44140625" style="55" bestFit="1" customWidth="1"/>
    <col min="2564" max="2564" width="73.44140625" style="55" customWidth="1"/>
    <col min="2565" max="2565" width="16.5546875" style="55" bestFit="1" customWidth="1"/>
    <col min="2566" max="2814" width="9.109375" style="55"/>
    <col min="2815" max="2815" width="13.44140625" style="55" customWidth="1"/>
    <col min="2816" max="2816" width="51.88671875" style="55" customWidth="1"/>
    <col min="2817" max="2817" width="9.109375" style="55"/>
    <col min="2818" max="2818" width="15" style="55" customWidth="1"/>
    <col min="2819" max="2819" width="28.44140625" style="55" bestFit="1" customWidth="1"/>
    <col min="2820" max="2820" width="73.44140625" style="55" customWidth="1"/>
    <col min="2821" max="2821" width="16.5546875" style="55" bestFit="1" customWidth="1"/>
    <col min="2822" max="3070" width="9.109375" style="55"/>
    <col min="3071" max="3071" width="13.44140625" style="55" customWidth="1"/>
    <col min="3072" max="3072" width="51.88671875" style="55" customWidth="1"/>
    <col min="3073" max="3073" width="9.109375" style="55"/>
    <col min="3074" max="3074" width="15" style="55" customWidth="1"/>
    <col min="3075" max="3075" width="28.44140625" style="55" bestFit="1" customWidth="1"/>
    <col min="3076" max="3076" width="73.44140625" style="55" customWidth="1"/>
    <col min="3077" max="3077" width="16.5546875" style="55" bestFit="1" customWidth="1"/>
    <col min="3078" max="3326" width="9.109375" style="55"/>
    <col min="3327" max="3327" width="13.44140625" style="55" customWidth="1"/>
    <col min="3328" max="3328" width="51.88671875" style="55" customWidth="1"/>
    <col min="3329" max="3329" width="9.109375" style="55"/>
    <col min="3330" max="3330" width="15" style="55" customWidth="1"/>
    <col min="3331" max="3331" width="28.44140625" style="55" bestFit="1" customWidth="1"/>
    <col min="3332" max="3332" width="73.44140625" style="55" customWidth="1"/>
    <col min="3333" max="3333" width="16.5546875" style="55" bestFit="1" customWidth="1"/>
    <col min="3334" max="3582" width="9.109375" style="55"/>
    <col min="3583" max="3583" width="13.44140625" style="55" customWidth="1"/>
    <col min="3584" max="3584" width="51.88671875" style="55" customWidth="1"/>
    <col min="3585" max="3585" width="9.109375" style="55"/>
    <col min="3586" max="3586" width="15" style="55" customWidth="1"/>
    <col min="3587" max="3587" width="28.44140625" style="55" bestFit="1" customWidth="1"/>
    <col min="3588" max="3588" width="73.44140625" style="55" customWidth="1"/>
    <col min="3589" max="3589" width="16.5546875" style="55" bestFit="1" customWidth="1"/>
    <col min="3590" max="3838" width="9.109375" style="55"/>
    <col min="3839" max="3839" width="13.44140625" style="55" customWidth="1"/>
    <col min="3840" max="3840" width="51.88671875" style="55" customWidth="1"/>
    <col min="3841" max="3841" width="9.109375" style="55"/>
    <col min="3842" max="3842" width="15" style="55" customWidth="1"/>
    <col min="3843" max="3843" width="28.44140625" style="55" bestFit="1" customWidth="1"/>
    <col min="3844" max="3844" width="73.44140625" style="55" customWidth="1"/>
    <col min="3845" max="3845" width="16.5546875" style="55" bestFit="1" customWidth="1"/>
    <col min="3846" max="4094" width="9.109375" style="55"/>
    <col min="4095" max="4095" width="13.44140625" style="55" customWidth="1"/>
    <col min="4096" max="4096" width="51.88671875" style="55" customWidth="1"/>
    <col min="4097" max="4097" width="9.109375" style="55"/>
    <col min="4098" max="4098" width="15" style="55" customWidth="1"/>
    <col min="4099" max="4099" width="28.44140625" style="55" bestFit="1" customWidth="1"/>
    <col min="4100" max="4100" width="73.44140625" style="55" customWidth="1"/>
    <col min="4101" max="4101" width="16.5546875" style="55" bestFit="1" customWidth="1"/>
    <col min="4102" max="4350" width="9.109375" style="55"/>
    <col min="4351" max="4351" width="13.44140625" style="55" customWidth="1"/>
    <col min="4352" max="4352" width="51.88671875" style="55" customWidth="1"/>
    <col min="4353" max="4353" width="9.109375" style="55"/>
    <col min="4354" max="4354" width="15" style="55" customWidth="1"/>
    <col min="4355" max="4355" width="28.44140625" style="55" bestFit="1" customWidth="1"/>
    <col min="4356" max="4356" width="73.44140625" style="55" customWidth="1"/>
    <col min="4357" max="4357" width="16.5546875" style="55" bestFit="1" customWidth="1"/>
    <col min="4358" max="4606" width="9.109375" style="55"/>
    <col min="4607" max="4607" width="13.44140625" style="55" customWidth="1"/>
    <col min="4608" max="4608" width="51.88671875" style="55" customWidth="1"/>
    <col min="4609" max="4609" width="9.109375" style="55"/>
    <col min="4610" max="4610" width="15" style="55" customWidth="1"/>
    <col min="4611" max="4611" width="28.44140625" style="55" bestFit="1" customWidth="1"/>
    <col min="4612" max="4612" width="73.44140625" style="55" customWidth="1"/>
    <col min="4613" max="4613" width="16.5546875" style="55" bestFit="1" customWidth="1"/>
    <col min="4614" max="4862" width="9.109375" style="55"/>
    <col min="4863" max="4863" width="13.44140625" style="55" customWidth="1"/>
    <col min="4864" max="4864" width="51.88671875" style="55" customWidth="1"/>
    <col min="4865" max="4865" width="9.109375" style="55"/>
    <col min="4866" max="4866" width="15" style="55" customWidth="1"/>
    <col min="4867" max="4867" width="28.44140625" style="55" bestFit="1" customWidth="1"/>
    <col min="4868" max="4868" width="73.44140625" style="55" customWidth="1"/>
    <col min="4869" max="4869" width="16.5546875" style="55" bestFit="1" customWidth="1"/>
    <col min="4870" max="5118" width="9.109375" style="55"/>
    <col min="5119" max="5119" width="13.44140625" style="55" customWidth="1"/>
    <col min="5120" max="5120" width="51.88671875" style="55" customWidth="1"/>
    <col min="5121" max="5121" width="9.109375" style="55"/>
    <col min="5122" max="5122" width="15" style="55" customWidth="1"/>
    <col min="5123" max="5123" width="28.44140625" style="55" bestFit="1" customWidth="1"/>
    <col min="5124" max="5124" width="73.44140625" style="55" customWidth="1"/>
    <col min="5125" max="5125" width="16.5546875" style="55" bestFit="1" customWidth="1"/>
    <col min="5126" max="5374" width="9.109375" style="55"/>
    <col min="5375" max="5375" width="13.44140625" style="55" customWidth="1"/>
    <col min="5376" max="5376" width="51.88671875" style="55" customWidth="1"/>
    <col min="5377" max="5377" width="9.109375" style="55"/>
    <col min="5378" max="5378" width="15" style="55" customWidth="1"/>
    <col min="5379" max="5379" width="28.44140625" style="55" bestFit="1" customWidth="1"/>
    <col min="5380" max="5380" width="73.44140625" style="55" customWidth="1"/>
    <col min="5381" max="5381" width="16.5546875" style="55" bestFit="1" customWidth="1"/>
    <col min="5382" max="5630" width="9.109375" style="55"/>
    <col min="5631" max="5631" width="13.44140625" style="55" customWidth="1"/>
    <col min="5632" max="5632" width="51.88671875" style="55" customWidth="1"/>
    <col min="5633" max="5633" width="9.109375" style="55"/>
    <col min="5634" max="5634" width="15" style="55" customWidth="1"/>
    <col min="5635" max="5635" width="28.44140625" style="55" bestFit="1" customWidth="1"/>
    <col min="5636" max="5636" width="73.44140625" style="55" customWidth="1"/>
    <col min="5637" max="5637" width="16.5546875" style="55" bestFit="1" customWidth="1"/>
    <col min="5638" max="5886" width="9.109375" style="55"/>
    <col min="5887" max="5887" width="13.44140625" style="55" customWidth="1"/>
    <col min="5888" max="5888" width="51.88671875" style="55" customWidth="1"/>
    <col min="5889" max="5889" width="9.109375" style="55"/>
    <col min="5890" max="5890" width="15" style="55" customWidth="1"/>
    <col min="5891" max="5891" width="28.44140625" style="55" bestFit="1" customWidth="1"/>
    <col min="5892" max="5892" width="73.44140625" style="55" customWidth="1"/>
    <col min="5893" max="5893" width="16.5546875" style="55" bestFit="1" customWidth="1"/>
    <col min="5894" max="6142" width="9.109375" style="55"/>
    <col min="6143" max="6143" width="13.44140625" style="55" customWidth="1"/>
    <col min="6144" max="6144" width="51.88671875" style="55" customWidth="1"/>
    <col min="6145" max="6145" width="9.109375" style="55"/>
    <col min="6146" max="6146" width="15" style="55" customWidth="1"/>
    <col min="6147" max="6147" width="28.44140625" style="55" bestFit="1" customWidth="1"/>
    <col min="6148" max="6148" width="73.44140625" style="55" customWidth="1"/>
    <col min="6149" max="6149" width="16.5546875" style="55" bestFit="1" customWidth="1"/>
    <col min="6150" max="6398" width="9.109375" style="55"/>
    <col min="6399" max="6399" width="13.44140625" style="55" customWidth="1"/>
    <col min="6400" max="6400" width="51.88671875" style="55" customWidth="1"/>
    <col min="6401" max="6401" width="9.109375" style="55"/>
    <col min="6402" max="6402" width="15" style="55" customWidth="1"/>
    <col min="6403" max="6403" width="28.44140625" style="55" bestFit="1" customWidth="1"/>
    <col min="6404" max="6404" width="73.44140625" style="55" customWidth="1"/>
    <col min="6405" max="6405" width="16.5546875" style="55" bestFit="1" customWidth="1"/>
    <col min="6406" max="6654" width="9.109375" style="55"/>
    <col min="6655" max="6655" width="13.44140625" style="55" customWidth="1"/>
    <col min="6656" max="6656" width="51.88671875" style="55" customWidth="1"/>
    <col min="6657" max="6657" width="9.109375" style="55"/>
    <col min="6658" max="6658" width="15" style="55" customWidth="1"/>
    <col min="6659" max="6659" width="28.44140625" style="55" bestFit="1" customWidth="1"/>
    <col min="6660" max="6660" width="73.44140625" style="55" customWidth="1"/>
    <col min="6661" max="6661" width="16.5546875" style="55" bestFit="1" customWidth="1"/>
    <col min="6662" max="6910" width="9.109375" style="55"/>
    <col min="6911" max="6911" width="13.44140625" style="55" customWidth="1"/>
    <col min="6912" max="6912" width="51.88671875" style="55" customWidth="1"/>
    <col min="6913" max="6913" width="9.109375" style="55"/>
    <col min="6914" max="6914" width="15" style="55" customWidth="1"/>
    <col min="6915" max="6915" width="28.44140625" style="55" bestFit="1" customWidth="1"/>
    <col min="6916" max="6916" width="73.44140625" style="55" customWidth="1"/>
    <col min="6917" max="6917" width="16.5546875" style="55" bestFit="1" customWidth="1"/>
    <col min="6918" max="7166" width="9.109375" style="55"/>
    <col min="7167" max="7167" width="13.44140625" style="55" customWidth="1"/>
    <col min="7168" max="7168" width="51.88671875" style="55" customWidth="1"/>
    <col min="7169" max="7169" width="9.109375" style="55"/>
    <col min="7170" max="7170" width="15" style="55" customWidth="1"/>
    <col min="7171" max="7171" width="28.44140625" style="55" bestFit="1" customWidth="1"/>
    <col min="7172" max="7172" width="73.44140625" style="55" customWidth="1"/>
    <col min="7173" max="7173" width="16.5546875" style="55" bestFit="1" customWidth="1"/>
    <col min="7174" max="7422" width="9.109375" style="55"/>
    <col min="7423" max="7423" width="13.44140625" style="55" customWidth="1"/>
    <col min="7424" max="7424" width="51.88671875" style="55" customWidth="1"/>
    <col min="7425" max="7425" width="9.109375" style="55"/>
    <col min="7426" max="7426" width="15" style="55" customWidth="1"/>
    <col min="7427" max="7427" width="28.44140625" style="55" bestFit="1" customWidth="1"/>
    <col min="7428" max="7428" width="73.44140625" style="55" customWidth="1"/>
    <col min="7429" max="7429" width="16.5546875" style="55" bestFit="1" customWidth="1"/>
    <col min="7430" max="7678" width="9.109375" style="55"/>
    <col min="7679" max="7679" width="13.44140625" style="55" customWidth="1"/>
    <col min="7680" max="7680" width="51.88671875" style="55" customWidth="1"/>
    <col min="7681" max="7681" width="9.109375" style="55"/>
    <col min="7682" max="7682" width="15" style="55" customWidth="1"/>
    <col min="7683" max="7683" width="28.44140625" style="55" bestFit="1" customWidth="1"/>
    <col min="7684" max="7684" width="73.44140625" style="55" customWidth="1"/>
    <col min="7685" max="7685" width="16.5546875" style="55" bestFit="1" customWidth="1"/>
    <col min="7686" max="7934" width="9.109375" style="55"/>
    <col min="7935" max="7935" width="13.44140625" style="55" customWidth="1"/>
    <col min="7936" max="7936" width="51.88671875" style="55" customWidth="1"/>
    <col min="7937" max="7937" width="9.109375" style="55"/>
    <col min="7938" max="7938" width="15" style="55" customWidth="1"/>
    <col min="7939" max="7939" width="28.44140625" style="55" bestFit="1" customWidth="1"/>
    <col min="7940" max="7940" width="73.44140625" style="55" customWidth="1"/>
    <col min="7941" max="7941" width="16.5546875" style="55" bestFit="1" customWidth="1"/>
    <col min="7942" max="8190" width="9.109375" style="55"/>
    <col min="8191" max="8191" width="13.44140625" style="55" customWidth="1"/>
    <col min="8192" max="8192" width="51.88671875" style="55" customWidth="1"/>
    <col min="8193" max="8193" width="9.109375" style="55"/>
    <col min="8194" max="8194" width="15" style="55" customWidth="1"/>
    <col min="8195" max="8195" width="28.44140625" style="55" bestFit="1" customWidth="1"/>
    <col min="8196" max="8196" width="73.44140625" style="55" customWidth="1"/>
    <col min="8197" max="8197" width="16.5546875" style="55" bestFit="1" customWidth="1"/>
    <col min="8198" max="8446" width="9.109375" style="55"/>
    <col min="8447" max="8447" width="13.44140625" style="55" customWidth="1"/>
    <col min="8448" max="8448" width="51.88671875" style="55" customWidth="1"/>
    <col min="8449" max="8449" width="9.109375" style="55"/>
    <col min="8450" max="8450" width="15" style="55" customWidth="1"/>
    <col min="8451" max="8451" width="28.44140625" style="55" bestFit="1" customWidth="1"/>
    <col min="8452" max="8452" width="73.44140625" style="55" customWidth="1"/>
    <col min="8453" max="8453" width="16.5546875" style="55" bestFit="1" customWidth="1"/>
    <col min="8454" max="8702" width="9.109375" style="55"/>
    <col min="8703" max="8703" width="13.44140625" style="55" customWidth="1"/>
    <col min="8704" max="8704" width="51.88671875" style="55" customWidth="1"/>
    <col min="8705" max="8705" width="9.109375" style="55"/>
    <col min="8706" max="8706" width="15" style="55" customWidth="1"/>
    <col min="8707" max="8707" width="28.44140625" style="55" bestFit="1" customWidth="1"/>
    <col min="8708" max="8708" width="73.44140625" style="55" customWidth="1"/>
    <col min="8709" max="8709" width="16.5546875" style="55" bestFit="1" customWidth="1"/>
    <col min="8710" max="8958" width="9.109375" style="55"/>
    <col min="8959" max="8959" width="13.44140625" style="55" customWidth="1"/>
    <col min="8960" max="8960" width="51.88671875" style="55" customWidth="1"/>
    <col min="8961" max="8961" width="9.109375" style="55"/>
    <col min="8962" max="8962" width="15" style="55" customWidth="1"/>
    <col min="8963" max="8963" width="28.44140625" style="55" bestFit="1" customWidth="1"/>
    <col min="8964" max="8964" width="73.44140625" style="55" customWidth="1"/>
    <col min="8965" max="8965" width="16.5546875" style="55" bestFit="1" customWidth="1"/>
    <col min="8966" max="9214" width="9.109375" style="55"/>
    <col min="9215" max="9215" width="13.44140625" style="55" customWidth="1"/>
    <col min="9216" max="9216" width="51.88671875" style="55" customWidth="1"/>
    <col min="9217" max="9217" width="9.109375" style="55"/>
    <col min="9218" max="9218" width="15" style="55" customWidth="1"/>
    <col min="9219" max="9219" width="28.44140625" style="55" bestFit="1" customWidth="1"/>
    <col min="9220" max="9220" width="73.44140625" style="55" customWidth="1"/>
    <col min="9221" max="9221" width="16.5546875" style="55" bestFit="1" customWidth="1"/>
    <col min="9222" max="9470" width="9.109375" style="55"/>
    <col min="9471" max="9471" width="13.44140625" style="55" customWidth="1"/>
    <col min="9472" max="9472" width="51.88671875" style="55" customWidth="1"/>
    <col min="9473" max="9473" width="9.109375" style="55"/>
    <col min="9474" max="9474" width="15" style="55" customWidth="1"/>
    <col min="9475" max="9475" width="28.44140625" style="55" bestFit="1" customWidth="1"/>
    <col min="9476" max="9476" width="73.44140625" style="55" customWidth="1"/>
    <col min="9477" max="9477" width="16.5546875" style="55" bestFit="1" customWidth="1"/>
    <col min="9478" max="9726" width="9.109375" style="55"/>
    <col min="9727" max="9727" width="13.44140625" style="55" customWidth="1"/>
    <col min="9728" max="9728" width="51.88671875" style="55" customWidth="1"/>
    <col min="9729" max="9729" width="9.109375" style="55"/>
    <col min="9730" max="9730" width="15" style="55" customWidth="1"/>
    <col min="9731" max="9731" width="28.44140625" style="55" bestFit="1" customWidth="1"/>
    <col min="9732" max="9732" width="73.44140625" style="55" customWidth="1"/>
    <col min="9733" max="9733" width="16.5546875" style="55" bestFit="1" customWidth="1"/>
    <col min="9734" max="9982" width="9.109375" style="55"/>
    <col min="9983" max="9983" width="13.44140625" style="55" customWidth="1"/>
    <col min="9984" max="9984" width="51.88671875" style="55" customWidth="1"/>
    <col min="9985" max="9985" width="9.109375" style="55"/>
    <col min="9986" max="9986" width="15" style="55" customWidth="1"/>
    <col min="9987" max="9987" width="28.44140625" style="55" bestFit="1" customWidth="1"/>
    <col min="9988" max="9988" width="73.44140625" style="55" customWidth="1"/>
    <col min="9989" max="9989" width="16.5546875" style="55" bestFit="1" customWidth="1"/>
    <col min="9990" max="10238" width="9.109375" style="55"/>
    <col min="10239" max="10239" width="13.44140625" style="55" customWidth="1"/>
    <col min="10240" max="10240" width="51.88671875" style="55" customWidth="1"/>
    <col min="10241" max="10241" width="9.109375" style="55"/>
    <col min="10242" max="10242" width="15" style="55" customWidth="1"/>
    <col min="10243" max="10243" width="28.44140625" style="55" bestFit="1" customWidth="1"/>
    <col min="10244" max="10244" width="73.44140625" style="55" customWidth="1"/>
    <col min="10245" max="10245" width="16.5546875" style="55" bestFit="1" customWidth="1"/>
    <col min="10246" max="10494" width="9.109375" style="55"/>
    <col min="10495" max="10495" width="13.44140625" style="55" customWidth="1"/>
    <col min="10496" max="10496" width="51.88671875" style="55" customWidth="1"/>
    <col min="10497" max="10497" width="9.109375" style="55"/>
    <col min="10498" max="10498" width="15" style="55" customWidth="1"/>
    <col min="10499" max="10499" width="28.44140625" style="55" bestFit="1" customWidth="1"/>
    <col min="10500" max="10500" width="73.44140625" style="55" customWidth="1"/>
    <col min="10501" max="10501" width="16.5546875" style="55" bestFit="1" customWidth="1"/>
    <col min="10502" max="10750" width="9.109375" style="55"/>
    <col min="10751" max="10751" width="13.44140625" style="55" customWidth="1"/>
    <col min="10752" max="10752" width="51.88671875" style="55" customWidth="1"/>
    <col min="10753" max="10753" width="9.109375" style="55"/>
    <col min="10754" max="10754" width="15" style="55" customWidth="1"/>
    <col min="10755" max="10755" width="28.44140625" style="55" bestFit="1" customWidth="1"/>
    <col min="10756" max="10756" width="73.44140625" style="55" customWidth="1"/>
    <col min="10757" max="10757" width="16.5546875" style="55" bestFit="1" customWidth="1"/>
    <col min="10758" max="11006" width="9.109375" style="55"/>
    <col min="11007" max="11007" width="13.44140625" style="55" customWidth="1"/>
    <col min="11008" max="11008" width="51.88671875" style="55" customWidth="1"/>
    <col min="11009" max="11009" width="9.109375" style="55"/>
    <col min="11010" max="11010" width="15" style="55" customWidth="1"/>
    <col min="11011" max="11011" width="28.44140625" style="55" bestFit="1" customWidth="1"/>
    <col min="11012" max="11012" width="73.44140625" style="55" customWidth="1"/>
    <col min="11013" max="11013" width="16.5546875" style="55" bestFit="1" customWidth="1"/>
    <col min="11014" max="11262" width="9.109375" style="55"/>
    <col min="11263" max="11263" width="13.44140625" style="55" customWidth="1"/>
    <col min="11264" max="11264" width="51.88671875" style="55" customWidth="1"/>
    <col min="11265" max="11265" width="9.109375" style="55"/>
    <col min="11266" max="11266" width="15" style="55" customWidth="1"/>
    <col min="11267" max="11267" width="28.44140625" style="55" bestFit="1" customWidth="1"/>
    <col min="11268" max="11268" width="73.44140625" style="55" customWidth="1"/>
    <col min="11269" max="11269" width="16.5546875" style="55" bestFit="1" customWidth="1"/>
    <col min="11270" max="11518" width="9.109375" style="55"/>
    <col min="11519" max="11519" width="13.44140625" style="55" customWidth="1"/>
    <col min="11520" max="11520" width="51.88671875" style="55" customWidth="1"/>
    <col min="11521" max="11521" width="9.109375" style="55"/>
    <col min="11522" max="11522" width="15" style="55" customWidth="1"/>
    <col min="11523" max="11523" width="28.44140625" style="55" bestFit="1" customWidth="1"/>
    <col min="11524" max="11524" width="73.44140625" style="55" customWidth="1"/>
    <col min="11525" max="11525" width="16.5546875" style="55" bestFit="1" customWidth="1"/>
    <col min="11526" max="11774" width="9.109375" style="55"/>
    <col min="11775" max="11775" width="13.44140625" style="55" customWidth="1"/>
    <col min="11776" max="11776" width="51.88671875" style="55" customWidth="1"/>
    <col min="11777" max="11777" width="9.109375" style="55"/>
    <col min="11778" max="11778" width="15" style="55" customWidth="1"/>
    <col min="11779" max="11779" width="28.44140625" style="55" bestFit="1" customWidth="1"/>
    <col min="11780" max="11780" width="73.44140625" style="55" customWidth="1"/>
    <col min="11781" max="11781" width="16.5546875" style="55" bestFit="1" customWidth="1"/>
    <col min="11782" max="12030" width="9.109375" style="55"/>
    <col min="12031" max="12031" width="13.44140625" style="55" customWidth="1"/>
    <col min="12032" max="12032" width="51.88671875" style="55" customWidth="1"/>
    <col min="12033" max="12033" width="9.109375" style="55"/>
    <col min="12034" max="12034" width="15" style="55" customWidth="1"/>
    <col min="12035" max="12035" width="28.44140625" style="55" bestFit="1" customWidth="1"/>
    <col min="12036" max="12036" width="73.44140625" style="55" customWidth="1"/>
    <col min="12037" max="12037" width="16.5546875" style="55" bestFit="1" customWidth="1"/>
    <col min="12038" max="12286" width="9.109375" style="55"/>
    <col min="12287" max="12287" width="13.44140625" style="55" customWidth="1"/>
    <col min="12288" max="12288" width="51.88671875" style="55" customWidth="1"/>
    <col min="12289" max="12289" width="9.109375" style="55"/>
    <col min="12290" max="12290" width="15" style="55" customWidth="1"/>
    <col min="12291" max="12291" width="28.44140625" style="55" bestFit="1" customWidth="1"/>
    <col min="12292" max="12292" width="73.44140625" style="55" customWidth="1"/>
    <col min="12293" max="12293" width="16.5546875" style="55" bestFit="1" customWidth="1"/>
    <col min="12294" max="12542" width="9.109375" style="55"/>
    <col min="12543" max="12543" width="13.44140625" style="55" customWidth="1"/>
    <col min="12544" max="12544" width="51.88671875" style="55" customWidth="1"/>
    <col min="12545" max="12545" width="9.109375" style="55"/>
    <col min="12546" max="12546" width="15" style="55" customWidth="1"/>
    <col min="12547" max="12547" width="28.44140625" style="55" bestFit="1" customWidth="1"/>
    <col min="12548" max="12548" width="73.44140625" style="55" customWidth="1"/>
    <col min="12549" max="12549" width="16.5546875" style="55" bestFit="1" customWidth="1"/>
    <col min="12550" max="12798" width="9.109375" style="55"/>
    <col min="12799" max="12799" width="13.44140625" style="55" customWidth="1"/>
    <col min="12800" max="12800" width="51.88671875" style="55" customWidth="1"/>
    <col min="12801" max="12801" width="9.109375" style="55"/>
    <col min="12802" max="12802" width="15" style="55" customWidth="1"/>
    <col min="12803" max="12803" width="28.44140625" style="55" bestFit="1" customWidth="1"/>
    <col min="12804" max="12804" width="73.44140625" style="55" customWidth="1"/>
    <col min="12805" max="12805" width="16.5546875" style="55" bestFit="1" customWidth="1"/>
    <col min="12806" max="13054" width="9.109375" style="55"/>
    <col min="13055" max="13055" width="13.44140625" style="55" customWidth="1"/>
    <col min="13056" max="13056" width="51.88671875" style="55" customWidth="1"/>
    <col min="13057" max="13057" width="9.109375" style="55"/>
    <col min="13058" max="13058" width="15" style="55" customWidth="1"/>
    <col min="13059" max="13059" width="28.44140625" style="55" bestFit="1" customWidth="1"/>
    <col min="13060" max="13060" width="73.44140625" style="55" customWidth="1"/>
    <col min="13061" max="13061" width="16.5546875" style="55" bestFit="1" customWidth="1"/>
    <col min="13062" max="13310" width="9.109375" style="55"/>
    <col min="13311" max="13311" width="13.44140625" style="55" customWidth="1"/>
    <col min="13312" max="13312" width="51.88671875" style="55" customWidth="1"/>
    <col min="13313" max="13313" width="9.109375" style="55"/>
    <col min="13314" max="13314" width="15" style="55" customWidth="1"/>
    <col min="13315" max="13315" width="28.44140625" style="55" bestFit="1" customWidth="1"/>
    <col min="13316" max="13316" width="73.44140625" style="55" customWidth="1"/>
    <col min="13317" max="13317" width="16.5546875" style="55" bestFit="1" customWidth="1"/>
    <col min="13318" max="13566" width="9.109375" style="55"/>
    <col min="13567" max="13567" width="13.44140625" style="55" customWidth="1"/>
    <col min="13568" max="13568" width="51.88671875" style="55" customWidth="1"/>
    <col min="13569" max="13569" width="9.109375" style="55"/>
    <col min="13570" max="13570" width="15" style="55" customWidth="1"/>
    <col min="13571" max="13571" width="28.44140625" style="55" bestFit="1" customWidth="1"/>
    <col min="13572" max="13572" width="73.44140625" style="55" customWidth="1"/>
    <col min="13573" max="13573" width="16.5546875" style="55" bestFit="1" customWidth="1"/>
    <col min="13574" max="13822" width="9.109375" style="55"/>
    <col min="13823" max="13823" width="13.44140625" style="55" customWidth="1"/>
    <col min="13824" max="13824" width="51.88671875" style="55" customWidth="1"/>
    <col min="13825" max="13825" width="9.109375" style="55"/>
    <col min="13826" max="13826" width="15" style="55" customWidth="1"/>
    <col min="13827" max="13827" width="28.44140625" style="55" bestFit="1" customWidth="1"/>
    <col min="13828" max="13828" width="73.44140625" style="55" customWidth="1"/>
    <col min="13829" max="13829" width="16.5546875" style="55" bestFit="1" customWidth="1"/>
    <col min="13830" max="14078" width="9.109375" style="55"/>
    <col min="14079" max="14079" width="13.44140625" style="55" customWidth="1"/>
    <col min="14080" max="14080" width="51.88671875" style="55" customWidth="1"/>
    <col min="14081" max="14081" width="9.109375" style="55"/>
    <col min="14082" max="14082" width="15" style="55" customWidth="1"/>
    <col min="14083" max="14083" width="28.44140625" style="55" bestFit="1" customWidth="1"/>
    <col min="14084" max="14084" width="73.44140625" style="55" customWidth="1"/>
    <col min="14085" max="14085" width="16.5546875" style="55" bestFit="1" customWidth="1"/>
    <col min="14086" max="14334" width="9.109375" style="55"/>
    <col min="14335" max="14335" width="13.44140625" style="55" customWidth="1"/>
    <col min="14336" max="14336" width="51.88671875" style="55" customWidth="1"/>
    <col min="14337" max="14337" width="9.109375" style="55"/>
    <col min="14338" max="14338" width="15" style="55" customWidth="1"/>
    <col min="14339" max="14339" width="28.44140625" style="55" bestFit="1" customWidth="1"/>
    <col min="14340" max="14340" width="73.44140625" style="55" customWidth="1"/>
    <col min="14341" max="14341" width="16.5546875" style="55" bestFit="1" customWidth="1"/>
    <col min="14342" max="14590" width="9.109375" style="55"/>
    <col min="14591" max="14591" width="13.44140625" style="55" customWidth="1"/>
    <col min="14592" max="14592" width="51.88671875" style="55" customWidth="1"/>
    <col min="14593" max="14593" width="9.109375" style="55"/>
    <col min="14594" max="14594" width="15" style="55" customWidth="1"/>
    <col min="14595" max="14595" width="28.44140625" style="55" bestFit="1" customWidth="1"/>
    <col min="14596" max="14596" width="73.44140625" style="55" customWidth="1"/>
    <col min="14597" max="14597" width="16.5546875" style="55" bestFit="1" customWidth="1"/>
    <col min="14598" max="14846" width="9.109375" style="55"/>
    <col min="14847" max="14847" width="13.44140625" style="55" customWidth="1"/>
    <col min="14848" max="14848" width="51.88671875" style="55" customWidth="1"/>
    <col min="14849" max="14849" width="9.109375" style="55"/>
    <col min="14850" max="14850" width="15" style="55" customWidth="1"/>
    <col min="14851" max="14851" width="28.44140625" style="55" bestFit="1" customWidth="1"/>
    <col min="14852" max="14852" width="73.44140625" style="55" customWidth="1"/>
    <col min="14853" max="14853" width="16.5546875" style="55" bestFit="1" customWidth="1"/>
    <col min="14854" max="15102" width="9.109375" style="55"/>
    <col min="15103" max="15103" width="13.44140625" style="55" customWidth="1"/>
    <col min="15104" max="15104" width="51.88671875" style="55" customWidth="1"/>
    <col min="15105" max="15105" width="9.109375" style="55"/>
    <col min="15106" max="15106" width="15" style="55" customWidth="1"/>
    <col min="15107" max="15107" width="28.44140625" style="55" bestFit="1" customWidth="1"/>
    <col min="15108" max="15108" width="73.44140625" style="55" customWidth="1"/>
    <col min="15109" max="15109" width="16.5546875" style="55" bestFit="1" customWidth="1"/>
    <col min="15110" max="15358" width="9.109375" style="55"/>
    <col min="15359" max="15359" width="13.44140625" style="55" customWidth="1"/>
    <col min="15360" max="15360" width="51.88671875" style="55" customWidth="1"/>
    <col min="15361" max="15361" width="9.109375" style="55"/>
    <col min="15362" max="15362" width="15" style="55" customWidth="1"/>
    <col min="15363" max="15363" width="28.44140625" style="55" bestFit="1" customWidth="1"/>
    <col min="15364" max="15364" width="73.44140625" style="55" customWidth="1"/>
    <col min="15365" max="15365" width="16.5546875" style="55" bestFit="1" customWidth="1"/>
    <col min="15366" max="15614" width="9.109375" style="55"/>
    <col min="15615" max="15615" width="13.44140625" style="55" customWidth="1"/>
    <col min="15616" max="15616" width="51.88671875" style="55" customWidth="1"/>
    <col min="15617" max="15617" width="9.109375" style="55"/>
    <col min="15618" max="15618" width="15" style="55" customWidth="1"/>
    <col min="15619" max="15619" width="28.44140625" style="55" bestFit="1" customWidth="1"/>
    <col min="15620" max="15620" width="73.44140625" style="55" customWidth="1"/>
    <col min="15621" max="15621" width="16.5546875" style="55" bestFit="1" customWidth="1"/>
    <col min="15622" max="15870" width="9.109375" style="55"/>
    <col min="15871" max="15871" width="13.44140625" style="55" customWidth="1"/>
    <col min="15872" max="15872" width="51.88671875" style="55" customWidth="1"/>
    <col min="15873" max="15873" width="9.109375" style="55"/>
    <col min="15874" max="15874" width="15" style="55" customWidth="1"/>
    <col min="15875" max="15875" width="28.44140625" style="55" bestFit="1" customWidth="1"/>
    <col min="15876" max="15876" width="73.44140625" style="55" customWidth="1"/>
    <col min="15877" max="15877" width="16.5546875" style="55" bestFit="1" customWidth="1"/>
    <col min="15878" max="16126" width="9.109375" style="55"/>
    <col min="16127" max="16127" width="13.44140625" style="55" customWidth="1"/>
    <col min="16128" max="16128" width="51.88671875" style="55" customWidth="1"/>
    <col min="16129" max="16129" width="9.109375" style="55"/>
    <col min="16130" max="16130" width="15" style="55" customWidth="1"/>
    <col min="16131" max="16131" width="28.44140625" style="55" bestFit="1" customWidth="1"/>
    <col min="16132" max="16132" width="73.44140625" style="55" customWidth="1"/>
    <col min="16133" max="16133" width="16.5546875" style="55" bestFit="1" customWidth="1"/>
    <col min="16134" max="16383" width="9.109375" style="55"/>
    <col min="16384" max="16384" width="9.109375" style="55"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x14ac:dyDescent="0.3">
      <c r="A2" s="188"/>
      <c r="B2" s="188"/>
      <c r="C2" s="188"/>
      <c r="D2" s="188"/>
      <c r="E2" s="188"/>
      <c r="F2" s="188"/>
      <c r="G2" s="248"/>
      <c r="H2" s="248"/>
      <c r="I2" s="248"/>
      <c r="J2" s="248"/>
    </row>
    <row r="3" spans="1:10" x14ac:dyDescent="0.3">
      <c r="A3" s="188"/>
      <c r="B3" s="188"/>
      <c r="C3" s="188"/>
      <c r="D3" s="188"/>
      <c r="E3" s="188"/>
      <c r="F3" s="188"/>
      <c r="G3" s="248"/>
      <c r="H3" s="248"/>
      <c r="I3" s="248"/>
      <c r="J3" s="248"/>
    </row>
    <row r="4" spans="1:10" x14ac:dyDescent="0.3">
      <c r="A4" s="188"/>
      <c r="B4" s="188"/>
      <c r="C4" s="188"/>
      <c r="D4" s="188"/>
      <c r="E4" s="188"/>
      <c r="F4" s="188"/>
      <c r="G4" s="248"/>
      <c r="H4" s="248"/>
      <c r="I4" s="248"/>
      <c r="J4" s="248"/>
    </row>
    <row r="5" spans="1:10" x14ac:dyDescent="0.3">
      <c r="A5" s="188"/>
      <c r="B5" s="188"/>
      <c r="C5" s="188"/>
      <c r="D5" s="188"/>
      <c r="E5" s="188"/>
      <c r="F5" s="188"/>
      <c r="G5" s="248"/>
      <c r="H5" s="248"/>
      <c r="I5" s="248"/>
      <c r="J5" s="248"/>
    </row>
    <row r="6" spans="1:10" s="229" customFormat="1" ht="28.35" customHeight="1" x14ac:dyDescent="0.3">
      <c r="A6" s="188"/>
      <c r="B6" s="188"/>
      <c r="C6" s="188"/>
      <c r="D6" s="188"/>
      <c r="E6" s="188" t="s">
        <v>284</v>
      </c>
      <c r="F6" s="188"/>
      <c r="G6" s="248">
        <v>1000000</v>
      </c>
      <c r="H6" s="248">
        <v>1000000</v>
      </c>
      <c r="I6" s="248">
        <v>1000000</v>
      </c>
      <c r="J6" s="248">
        <v>1000000</v>
      </c>
    </row>
    <row r="7" spans="1:10" x14ac:dyDescent="0.3">
      <c r="A7" s="188"/>
      <c r="B7" s="188"/>
      <c r="C7" s="188"/>
      <c r="D7" s="188"/>
      <c r="E7" s="188"/>
      <c r="F7" s="188"/>
      <c r="G7" s="248"/>
      <c r="H7" s="248"/>
      <c r="I7" s="248"/>
      <c r="J7" s="248"/>
    </row>
    <row r="8" spans="1:10" x14ac:dyDescent="0.3">
      <c r="A8" s="188"/>
      <c r="B8" s="188"/>
      <c r="C8" s="188"/>
      <c r="D8" s="188"/>
      <c r="E8" s="188"/>
      <c r="F8" s="188"/>
      <c r="G8" s="248"/>
      <c r="H8" s="248"/>
      <c r="I8" s="248"/>
      <c r="J8" s="248"/>
    </row>
    <row r="9" spans="1:10" x14ac:dyDescent="0.3">
      <c r="A9" s="188"/>
      <c r="B9" s="188"/>
      <c r="C9" s="188"/>
      <c r="D9" s="188"/>
      <c r="E9" s="188"/>
      <c r="F9" s="188"/>
      <c r="G9" s="248"/>
      <c r="H9" s="248"/>
      <c r="I9" s="248"/>
      <c r="J9" s="248"/>
    </row>
    <row r="10" spans="1:10" x14ac:dyDescent="0.3">
      <c r="A10" s="188"/>
      <c r="B10" s="188"/>
      <c r="C10" s="188"/>
      <c r="D10" s="188"/>
      <c r="E10" s="188"/>
      <c r="F10" s="188"/>
      <c r="G10" s="248"/>
      <c r="H10" s="248"/>
      <c r="I10" s="248"/>
      <c r="J10" s="248"/>
    </row>
    <row r="11" spans="1:10" x14ac:dyDescent="0.3">
      <c r="A11" s="128" t="s">
        <v>101</v>
      </c>
      <c r="B11" s="130"/>
      <c r="C11" s="52"/>
      <c r="D11" s="52"/>
      <c r="E11" s="53"/>
      <c r="F11" s="130"/>
      <c r="G11" s="136">
        <f t="shared" ref="G11:J11" si="0">SUM(G2:G10)</f>
        <v>1000000</v>
      </c>
      <c r="H11" s="136">
        <f t="shared" si="0"/>
        <v>1000000</v>
      </c>
      <c r="I11" s="136">
        <f t="shared" si="0"/>
        <v>1000000</v>
      </c>
      <c r="J11" s="136">
        <f t="shared" si="0"/>
        <v>1000000</v>
      </c>
    </row>
    <row r="12" spans="1:10" x14ac:dyDescent="0.3">
      <c r="A12" s="128"/>
      <c r="B12" s="129"/>
      <c r="C12" s="52"/>
      <c r="D12" s="52"/>
      <c r="E12" s="52"/>
      <c r="F12" s="130"/>
    </row>
    <row r="13" spans="1:10" x14ac:dyDescent="0.3">
      <c r="A13" s="128"/>
      <c r="B13" s="129"/>
      <c r="C13" s="52"/>
      <c r="D13" s="52"/>
      <c r="E13" s="52"/>
      <c r="F13" s="130"/>
    </row>
    <row r="14" spans="1:10" x14ac:dyDescent="0.3">
      <c r="A14" s="128"/>
      <c r="B14" s="129"/>
      <c r="C14" s="52"/>
      <c r="D14" s="52"/>
      <c r="E14" s="52"/>
      <c r="F14" s="130"/>
    </row>
  </sheetData>
  <autoFilter ref="A1:J1"/>
  <pageMargins left="0.7" right="0.7" top="0.78740157499999996" bottom="0.78740157499999996"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zoomScaleNormal="100" workbookViewId="0">
      <pane ySplit="1" topLeftCell="A2" activePane="bottomLeft" state="frozen"/>
      <selection pane="bottomLeft" activeCell="A2" sqref="A2:G2"/>
    </sheetView>
  </sheetViews>
  <sheetFormatPr defaultRowHeight="14.4" x14ac:dyDescent="0.3"/>
  <cols>
    <col min="1" max="1" width="17.109375" style="55" customWidth="1"/>
    <col min="2" max="2" width="23.88671875" style="55" customWidth="1"/>
    <col min="3" max="3" width="8.44140625" style="55" bestFit="1" customWidth="1"/>
    <col min="4" max="4" width="15.88671875" style="55" customWidth="1"/>
    <col min="5" max="5" width="24.44140625" style="55" customWidth="1"/>
    <col min="6" max="6" width="36.44140625" style="55" customWidth="1"/>
    <col min="7" max="8" width="12.5546875" style="173" customWidth="1"/>
    <col min="9" max="9" width="9.88671875" style="55" bestFit="1" customWidth="1"/>
    <col min="10" max="10" width="11.44140625" style="55" bestFit="1" customWidth="1"/>
    <col min="11" max="254" width="9.109375" style="55"/>
    <col min="255" max="255" width="17.109375" style="55" customWidth="1"/>
    <col min="256" max="256" width="38.44140625" style="55" customWidth="1"/>
    <col min="257" max="257" width="8.44140625" style="55" bestFit="1" customWidth="1"/>
    <col min="258" max="258" width="15.88671875" style="55" customWidth="1"/>
    <col min="259" max="259" width="24.44140625" style="55" customWidth="1"/>
    <col min="260" max="260" width="36.44140625" style="55" customWidth="1"/>
    <col min="261" max="261" width="13.44140625" style="55" customWidth="1"/>
    <col min="262" max="262" width="12.5546875" style="55" bestFit="1" customWidth="1"/>
    <col min="263" max="264" width="12.5546875" style="55" customWidth="1"/>
    <col min="265" max="510" width="9.109375" style="55"/>
    <col min="511" max="511" width="17.109375" style="55" customWidth="1"/>
    <col min="512" max="512" width="38.44140625" style="55" customWidth="1"/>
    <col min="513" max="513" width="8.44140625" style="55" bestFit="1" customWidth="1"/>
    <col min="514" max="514" width="15.88671875" style="55" customWidth="1"/>
    <col min="515" max="515" width="24.44140625" style="55" customWidth="1"/>
    <col min="516" max="516" width="36.44140625" style="55" customWidth="1"/>
    <col min="517" max="517" width="13.44140625" style="55" customWidth="1"/>
    <col min="518" max="518" width="12.5546875" style="55" bestFit="1" customWidth="1"/>
    <col min="519" max="520" width="12.5546875" style="55" customWidth="1"/>
    <col min="521" max="766" width="9.109375" style="55"/>
    <col min="767" max="767" width="17.109375" style="55" customWidth="1"/>
    <col min="768" max="768" width="38.44140625" style="55" customWidth="1"/>
    <col min="769" max="769" width="8.44140625" style="55" bestFit="1" customWidth="1"/>
    <col min="770" max="770" width="15.88671875" style="55" customWidth="1"/>
    <col min="771" max="771" width="24.44140625" style="55" customWidth="1"/>
    <col min="772" max="772" width="36.44140625" style="55" customWidth="1"/>
    <col min="773" max="773" width="13.44140625" style="55" customWidth="1"/>
    <col min="774" max="774" width="12.5546875" style="55" bestFit="1" customWidth="1"/>
    <col min="775" max="776" width="12.5546875" style="55" customWidth="1"/>
    <col min="777" max="1022" width="9.109375" style="55"/>
    <col min="1023" max="1023" width="17.109375" style="55" customWidth="1"/>
    <col min="1024" max="1024" width="38.44140625" style="55" customWidth="1"/>
    <col min="1025" max="1025" width="8.44140625" style="55" bestFit="1" customWidth="1"/>
    <col min="1026" max="1026" width="15.88671875" style="55" customWidth="1"/>
    <col min="1027" max="1027" width="24.44140625" style="55" customWidth="1"/>
    <col min="1028" max="1028" width="36.44140625" style="55" customWidth="1"/>
    <col min="1029" max="1029" width="13.44140625" style="55" customWidth="1"/>
    <col min="1030" max="1030" width="12.5546875" style="55" bestFit="1" customWidth="1"/>
    <col min="1031" max="1032" width="12.5546875" style="55" customWidth="1"/>
    <col min="1033" max="1278" width="9.109375" style="55"/>
    <col min="1279" max="1279" width="17.109375" style="55" customWidth="1"/>
    <col min="1280" max="1280" width="38.44140625" style="55" customWidth="1"/>
    <col min="1281" max="1281" width="8.44140625" style="55" bestFit="1" customWidth="1"/>
    <col min="1282" max="1282" width="15.88671875" style="55" customWidth="1"/>
    <col min="1283" max="1283" width="24.44140625" style="55" customWidth="1"/>
    <col min="1284" max="1284" width="36.44140625" style="55" customWidth="1"/>
    <col min="1285" max="1285" width="13.44140625" style="55" customWidth="1"/>
    <col min="1286" max="1286" width="12.5546875" style="55" bestFit="1" customWidth="1"/>
    <col min="1287" max="1288" width="12.5546875" style="55" customWidth="1"/>
    <col min="1289" max="1534" width="9.109375" style="55"/>
    <col min="1535" max="1535" width="17.109375" style="55" customWidth="1"/>
    <col min="1536" max="1536" width="38.44140625" style="55" customWidth="1"/>
    <col min="1537" max="1537" width="8.44140625" style="55" bestFit="1" customWidth="1"/>
    <col min="1538" max="1538" width="15.88671875" style="55" customWidth="1"/>
    <col min="1539" max="1539" width="24.44140625" style="55" customWidth="1"/>
    <col min="1540" max="1540" width="36.44140625" style="55" customWidth="1"/>
    <col min="1541" max="1541" width="13.44140625" style="55" customWidth="1"/>
    <col min="1542" max="1542" width="12.5546875" style="55" bestFit="1" customWidth="1"/>
    <col min="1543" max="1544" width="12.5546875" style="55" customWidth="1"/>
    <col min="1545" max="1790" width="9.109375" style="55"/>
    <col min="1791" max="1791" width="17.109375" style="55" customWidth="1"/>
    <col min="1792" max="1792" width="38.44140625" style="55" customWidth="1"/>
    <col min="1793" max="1793" width="8.44140625" style="55" bestFit="1" customWidth="1"/>
    <col min="1794" max="1794" width="15.88671875" style="55" customWidth="1"/>
    <col min="1795" max="1795" width="24.44140625" style="55" customWidth="1"/>
    <col min="1796" max="1796" width="36.44140625" style="55" customWidth="1"/>
    <col min="1797" max="1797" width="13.44140625" style="55" customWidth="1"/>
    <col min="1798" max="1798" width="12.5546875" style="55" bestFit="1" customWidth="1"/>
    <col min="1799" max="1800" width="12.5546875" style="55" customWidth="1"/>
    <col min="1801" max="2046" width="9.109375" style="55"/>
    <col min="2047" max="2047" width="17.109375" style="55" customWidth="1"/>
    <col min="2048" max="2048" width="38.44140625" style="55" customWidth="1"/>
    <col min="2049" max="2049" width="8.44140625" style="55" bestFit="1" customWidth="1"/>
    <col min="2050" max="2050" width="15.88671875" style="55" customWidth="1"/>
    <col min="2051" max="2051" width="24.44140625" style="55" customWidth="1"/>
    <col min="2052" max="2052" width="36.44140625" style="55" customWidth="1"/>
    <col min="2053" max="2053" width="13.44140625" style="55" customWidth="1"/>
    <col min="2054" max="2054" width="12.5546875" style="55" bestFit="1" customWidth="1"/>
    <col min="2055" max="2056" width="12.5546875" style="55" customWidth="1"/>
    <col min="2057" max="2302" width="9.109375" style="55"/>
    <col min="2303" max="2303" width="17.109375" style="55" customWidth="1"/>
    <col min="2304" max="2304" width="38.44140625" style="55" customWidth="1"/>
    <col min="2305" max="2305" width="8.44140625" style="55" bestFit="1" customWidth="1"/>
    <col min="2306" max="2306" width="15.88671875" style="55" customWidth="1"/>
    <col min="2307" max="2307" width="24.44140625" style="55" customWidth="1"/>
    <col min="2308" max="2308" width="36.44140625" style="55" customWidth="1"/>
    <col min="2309" max="2309" width="13.44140625" style="55" customWidth="1"/>
    <col min="2310" max="2310" width="12.5546875" style="55" bestFit="1" customWidth="1"/>
    <col min="2311" max="2312" width="12.5546875" style="55" customWidth="1"/>
    <col min="2313" max="2558" width="9.109375" style="55"/>
    <col min="2559" max="2559" width="17.109375" style="55" customWidth="1"/>
    <col min="2560" max="2560" width="38.44140625" style="55" customWidth="1"/>
    <col min="2561" max="2561" width="8.44140625" style="55" bestFit="1" customWidth="1"/>
    <col min="2562" max="2562" width="15.88671875" style="55" customWidth="1"/>
    <col min="2563" max="2563" width="24.44140625" style="55" customWidth="1"/>
    <col min="2564" max="2564" width="36.44140625" style="55" customWidth="1"/>
    <col min="2565" max="2565" width="13.44140625" style="55" customWidth="1"/>
    <col min="2566" max="2566" width="12.5546875" style="55" bestFit="1" customWidth="1"/>
    <col min="2567" max="2568" width="12.5546875" style="55" customWidth="1"/>
    <col min="2569" max="2814" width="9.109375" style="55"/>
    <col min="2815" max="2815" width="17.109375" style="55" customWidth="1"/>
    <col min="2816" max="2816" width="38.44140625" style="55" customWidth="1"/>
    <col min="2817" max="2817" width="8.44140625" style="55" bestFit="1" customWidth="1"/>
    <col min="2818" max="2818" width="15.88671875" style="55" customWidth="1"/>
    <col min="2819" max="2819" width="24.44140625" style="55" customWidth="1"/>
    <col min="2820" max="2820" width="36.44140625" style="55" customWidth="1"/>
    <col min="2821" max="2821" width="13.44140625" style="55" customWidth="1"/>
    <col min="2822" max="2822" width="12.5546875" style="55" bestFit="1" customWidth="1"/>
    <col min="2823" max="2824" width="12.5546875" style="55" customWidth="1"/>
    <col min="2825" max="3070" width="9.109375" style="55"/>
    <col min="3071" max="3071" width="17.109375" style="55" customWidth="1"/>
    <col min="3072" max="3072" width="38.44140625" style="55" customWidth="1"/>
    <col min="3073" max="3073" width="8.44140625" style="55" bestFit="1" customWidth="1"/>
    <col min="3074" max="3074" width="15.88671875" style="55" customWidth="1"/>
    <col min="3075" max="3075" width="24.44140625" style="55" customWidth="1"/>
    <col min="3076" max="3076" width="36.44140625" style="55" customWidth="1"/>
    <col min="3077" max="3077" width="13.44140625" style="55" customWidth="1"/>
    <col min="3078" max="3078" width="12.5546875" style="55" bestFit="1" customWidth="1"/>
    <col min="3079" max="3080" width="12.5546875" style="55" customWidth="1"/>
    <col min="3081" max="3326" width="9.109375" style="55"/>
    <col min="3327" max="3327" width="17.109375" style="55" customWidth="1"/>
    <col min="3328" max="3328" width="38.44140625" style="55" customWidth="1"/>
    <col min="3329" max="3329" width="8.44140625" style="55" bestFit="1" customWidth="1"/>
    <col min="3330" max="3330" width="15.88671875" style="55" customWidth="1"/>
    <col min="3331" max="3331" width="24.44140625" style="55" customWidth="1"/>
    <col min="3332" max="3332" width="36.44140625" style="55" customWidth="1"/>
    <col min="3333" max="3333" width="13.44140625" style="55" customWidth="1"/>
    <col min="3334" max="3334" width="12.5546875" style="55" bestFit="1" customWidth="1"/>
    <col min="3335" max="3336" width="12.5546875" style="55" customWidth="1"/>
    <col min="3337" max="3582" width="9.109375" style="55"/>
    <col min="3583" max="3583" width="17.109375" style="55" customWidth="1"/>
    <col min="3584" max="3584" width="38.44140625" style="55" customWidth="1"/>
    <col min="3585" max="3585" width="8.44140625" style="55" bestFit="1" customWidth="1"/>
    <col min="3586" max="3586" width="15.88671875" style="55" customWidth="1"/>
    <col min="3587" max="3587" width="24.44140625" style="55" customWidth="1"/>
    <col min="3588" max="3588" width="36.44140625" style="55" customWidth="1"/>
    <col min="3589" max="3589" width="13.44140625" style="55" customWidth="1"/>
    <col min="3590" max="3590" width="12.5546875" style="55" bestFit="1" customWidth="1"/>
    <col min="3591" max="3592" width="12.5546875" style="55" customWidth="1"/>
    <col min="3593" max="3838" width="9.109375" style="55"/>
    <col min="3839" max="3839" width="17.109375" style="55" customWidth="1"/>
    <col min="3840" max="3840" width="38.44140625" style="55" customWidth="1"/>
    <col min="3841" max="3841" width="8.44140625" style="55" bestFit="1" customWidth="1"/>
    <col min="3842" max="3842" width="15.88671875" style="55" customWidth="1"/>
    <col min="3843" max="3843" width="24.44140625" style="55" customWidth="1"/>
    <col min="3844" max="3844" width="36.44140625" style="55" customWidth="1"/>
    <col min="3845" max="3845" width="13.44140625" style="55" customWidth="1"/>
    <col min="3846" max="3846" width="12.5546875" style="55" bestFit="1" customWidth="1"/>
    <col min="3847" max="3848" width="12.5546875" style="55" customWidth="1"/>
    <col min="3849" max="4094" width="9.109375" style="55"/>
    <col min="4095" max="4095" width="17.109375" style="55" customWidth="1"/>
    <col min="4096" max="4096" width="38.44140625" style="55" customWidth="1"/>
    <col min="4097" max="4097" width="8.44140625" style="55" bestFit="1" customWidth="1"/>
    <col min="4098" max="4098" width="15.88671875" style="55" customWidth="1"/>
    <col min="4099" max="4099" width="24.44140625" style="55" customWidth="1"/>
    <col min="4100" max="4100" width="36.44140625" style="55" customWidth="1"/>
    <col min="4101" max="4101" width="13.44140625" style="55" customWidth="1"/>
    <col min="4102" max="4102" width="12.5546875" style="55" bestFit="1" customWidth="1"/>
    <col min="4103" max="4104" width="12.5546875" style="55" customWidth="1"/>
    <col min="4105" max="4350" width="9.109375" style="55"/>
    <col min="4351" max="4351" width="17.109375" style="55" customWidth="1"/>
    <col min="4352" max="4352" width="38.44140625" style="55" customWidth="1"/>
    <col min="4353" max="4353" width="8.44140625" style="55" bestFit="1" customWidth="1"/>
    <col min="4354" max="4354" width="15.88671875" style="55" customWidth="1"/>
    <col min="4355" max="4355" width="24.44140625" style="55" customWidth="1"/>
    <col min="4356" max="4356" width="36.44140625" style="55" customWidth="1"/>
    <col min="4357" max="4357" width="13.44140625" style="55" customWidth="1"/>
    <col min="4358" max="4358" width="12.5546875" style="55" bestFit="1" customWidth="1"/>
    <col min="4359" max="4360" width="12.5546875" style="55" customWidth="1"/>
    <col min="4361" max="4606" width="9.109375" style="55"/>
    <col min="4607" max="4607" width="17.109375" style="55" customWidth="1"/>
    <col min="4608" max="4608" width="38.44140625" style="55" customWidth="1"/>
    <col min="4609" max="4609" width="8.44140625" style="55" bestFit="1" customWidth="1"/>
    <col min="4610" max="4610" width="15.88671875" style="55" customWidth="1"/>
    <col min="4611" max="4611" width="24.44140625" style="55" customWidth="1"/>
    <col min="4612" max="4612" width="36.44140625" style="55" customWidth="1"/>
    <col min="4613" max="4613" width="13.44140625" style="55" customWidth="1"/>
    <col min="4614" max="4614" width="12.5546875" style="55" bestFit="1" customWidth="1"/>
    <col min="4615" max="4616" width="12.5546875" style="55" customWidth="1"/>
    <col min="4617" max="4862" width="9.109375" style="55"/>
    <col min="4863" max="4863" width="17.109375" style="55" customWidth="1"/>
    <col min="4864" max="4864" width="38.44140625" style="55" customWidth="1"/>
    <col min="4865" max="4865" width="8.44140625" style="55" bestFit="1" customWidth="1"/>
    <col min="4866" max="4866" width="15.88671875" style="55" customWidth="1"/>
    <col min="4867" max="4867" width="24.44140625" style="55" customWidth="1"/>
    <col min="4868" max="4868" width="36.44140625" style="55" customWidth="1"/>
    <col min="4869" max="4869" width="13.44140625" style="55" customWidth="1"/>
    <col min="4870" max="4870" width="12.5546875" style="55" bestFit="1" customWidth="1"/>
    <col min="4871" max="4872" width="12.5546875" style="55" customWidth="1"/>
    <col min="4873" max="5118" width="9.109375" style="55"/>
    <col min="5119" max="5119" width="17.109375" style="55" customWidth="1"/>
    <col min="5120" max="5120" width="38.44140625" style="55" customWidth="1"/>
    <col min="5121" max="5121" width="8.44140625" style="55" bestFit="1" customWidth="1"/>
    <col min="5122" max="5122" width="15.88671875" style="55" customWidth="1"/>
    <col min="5123" max="5123" width="24.44140625" style="55" customWidth="1"/>
    <col min="5124" max="5124" width="36.44140625" style="55" customWidth="1"/>
    <col min="5125" max="5125" width="13.44140625" style="55" customWidth="1"/>
    <col min="5126" max="5126" width="12.5546875" style="55" bestFit="1" customWidth="1"/>
    <col min="5127" max="5128" width="12.5546875" style="55" customWidth="1"/>
    <col min="5129" max="5374" width="9.109375" style="55"/>
    <col min="5375" max="5375" width="17.109375" style="55" customWidth="1"/>
    <col min="5376" max="5376" width="38.44140625" style="55" customWidth="1"/>
    <col min="5377" max="5377" width="8.44140625" style="55" bestFit="1" customWidth="1"/>
    <col min="5378" max="5378" width="15.88671875" style="55" customWidth="1"/>
    <col min="5379" max="5379" width="24.44140625" style="55" customWidth="1"/>
    <col min="5380" max="5380" width="36.44140625" style="55" customWidth="1"/>
    <col min="5381" max="5381" width="13.44140625" style="55" customWidth="1"/>
    <col min="5382" max="5382" width="12.5546875" style="55" bestFit="1" customWidth="1"/>
    <col min="5383" max="5384" width="12.5546875" style="55" customWidth="1"/>
    <col min="5385" max="5630" width="9.109375" style="55"/>
    <col min="5631" max="5631" width="17.109375" style="55" customWidth="1"/>
    <col min="5632" max="5632" width="38.44140625" style="55" customWidth="1"/>
    <col min="5633" max="5633" width="8.44140625" style="55" bestFit="1" customWidth="1"/>
    <col min="5634" max="5634" width="15.88671875" style="55" customWidth="1"/>
    <col min="5635" max="5635" width="24.44140625" style="55" customWidth="1"/>
    <col min="5636" max="5636" width="36.44140625" style="55" customWidth="1"/>
    <col min="5637" max="5637" width="13.44140625" style="55" customWidth="1"/>
    <col min="5638" max="5638" width="12.5546875" style="55" bestFit="1" customWidth="1"/>
    <col min="5639" max="5640" width="12.5546875" style="55" customWidth="1"/>
    <col min="5641" max="5886" width="9.109375" style="55"/>
    <col min="5887" max="5887" width="17.109375" style="55" customWidth="1"/>
    <col min="5888" max="5888" width="38.44140625" style="55" customWidth="1"/>
    <col min="5889" max="5889" width="8.44140625" style="55" bestFit="1" customWidth="1"/>
    <col min="5890" max="5890" width="15.88671875" style="55" customWidth="1"/>
    <col min="5891" max="5891" width="24.44140625" style="55" customWidth="1"/>
    <col min="5892" max="5892" width="36.44140625" style="55" customWidth="1"/>
    <col min="5893" max="5893" width="13.44140625" style="55" customWidth="1"/>
    <col min="5894" max="5894" width="12.5546875" style="55" bestFit="1" customWidth="1"/>
    <col min="5895" max="5896" width="12.5546875" style="55" customWidth="1"/>
    <col min="5897" max="6142" width="9.109375" style="55"/>
    <col min="6143" max="6143" width="17.109375" style="55" customWidth="1"/>
    <col min="6144" max="6144" width="38.44140625" style="55" customWidth="1"/>
    <col min="6145" max="6145" width="8.44140625" style="55" bestFit="1" customWidth="1"/>
    <col min="6146" max="6146" width="15.88671875" style="55" customWidth="1"/>
    <col min="6147" max="6147" width="24.44140625" style="55" customWidth="1"/>
    <col min="6148" max="6148" width="36.44140625" style="55" customWidth="1"/>
    <col min="6149" max="6149" width="13.44140625" style="55" customWidth="1"/>
    <col min="6150" max="6150" width="12.5546875" style="55" bestFit="1" customWidth="1"/>
    <col min="6151" max="6152" width="12.5546875" style="55" customWidth="1"/>
    <col min="6153" max="6398" width="9.109375" style="55"/>
    <col min="6399" max="6399" width="17.109375" style="55" customWidth="1"/>
    <col min="6400" max="6400" width="38.44140625" style="55" customWidth="1"/>
    <col min="6401" max="6401" width="8.44140625" style="55" bestFit="1" customWidth="1"/>
    <col min="6402" max="6402" width="15.88671875" style="55" customWidth="1"/>
    <col min="6403" max="6403" width="24.44140625" style="55" customWidth="1"/>
    <col min="6404" max="6404" width="36.44140625" style="55" customWidth="1"/>
    <col min="6405" max="6405" width="13.44140625" style="55" customWidth="1"/>
    <col min="6406" max="6406" width="12.5546875" style="55" bestFit="1" customWidth="1"/>
    <col min="6407" max="6408" width="12.5546875" style="55" customWidth="1"/>
    <col min="6409" max="6654" width="9.109375" style="55"/>
    <col min="6655" max="6655" width="17.109375" style="55" customWidth="1"/>
    <col min="6656" max="6656" width="38.44140625" style="55" customWidth="1"/>
    <col min="6657" max="6657" width="8.44140625" style="55" bestFit="1" customWidth="1"/>
    <col min="6658" max="6658" width="15.88671875" style="55" customWidth="1"/>
    <col min="6659" max="6659" width="24.44140625" style="55" customWidth="1"/>
    <col min="6660" max="6660" width="36.44140625" style="55" customWidth="1"/>
    <col min="6661" max="6661" width="13.44140625" style="55" customWidth="1"/>
    <col min="6662" max="6662" width="12.5546875" style="55" bestFit="1" customWidth="1"/>
    <col min="6663" max="6664" width="12.5546875" style="55" customWidth="1"/>
    <col min="6665" max="6910" width="9.109375" style="55"/>
    <col min="6911" max="6911" width="17.109375" style="55" customWidth="1"/>
    <col min="6912" max="6912" width="38.44140625" style="55" customWidth="1"/>
    <col min="6913" max="6913" width="8.44140625" style="55" bestFit="1" customWidth="1"/>
    <col min="6914" max="6914" width="15.88671875" style="55" customWidth="1"/>
    <col min="6915" max="6915" width="24.44140625" style="55" customWidth="1"/>
    <col min="6916" max="6916" width="36.44140625" style="55" customWidth="1"/>
    <col min="6917" max="6917" width="13.44140625" style="55" customWidth="1"/>
    <col min="6918" max="6918" width="12.5546875" style="55" bestFit="1" customWidth="1"/>
    <col min="6919" max="6920" width="12.5546875" style="55" customWidth="1"/>
    <col min="6921" max="7166" width="9.109375" style="55"/>
    <col min="7167" max="7167" width="17.109375" style="55" customWidth="1"/>
    <col min="7168" max="7168" width="38.44140625" style="55" customWidth="1"/>
    <col min="7169" max="7169" width="8.44140625" style="55" bestFit="1" customWidth="1"/>
    <col min="7170" max="7170" width="15.88671875" style="55" customWidth="1"/>
    <col min="7171" max="7171" width="24.44140625" style="55" customWidth="1"/>
    <col min="7172" max="7172" width="36.44140625" style="55" customWidth="1"/>
    <col min="7173" max="7173" width="13.44140625" style="55" customWidth="1"/>
    <col min="7174" max="7174" width="12.5546875" style="55" bestFit="1" customWidth="1"/>
    <col min="7175" max="7176" width="12.5546875" style="55" customWidth="1"/>
    <col min="7177" max="7422" width="9.109375" style="55"/>
    <col min="7423" max="7423" width="17.109375" style="55" customWidth="1"/>
    <col min="7424" max="7424" width="38.44140625" style="55" customWidth="1"/>
    <col min="7425" max="7425" width="8.44140625" style="55" bestFit="1" customWidth="1"/>
    <col min="7426" max="7426" width="15.88671875" style="55" customWidth="1"/>
    <col min="7427" max="7427" width="24.44140625" style="55" customWidth="1"/>
    <col min="7428" max="7428" width="36.44140625" style="55" customWidth="1"/>
    <col min="7429" max="7429" width="13.44140625" style="55" customWidth="1"/>
    <col min="7430" max="7430" width="12.5546875" style="55" bestFit="1" customWidth="1"/>
    <col min="7431" max="7432" width="12.5546875" style="55" customWidth="1"/>
    <col min="7433" max="7678" width="9.109375" style="55"/>
    <col min="7679" max="7679" width="17.109375" style="55" customWidth="1"/>
    <col min="7680" max="7680" width="38.44140625" style="55" customWidth="1"/>
    <col min="7681" max="7681" width="8.44140625" style="55" bestFit="1" customWidth="1"/>
    <col min="7682" max="7682" width="15.88671875" style="55" customWidth="1"/>
    <col min="7683" max="7683" width="24.44140625" style="55" customWidth="1"/>
    <col min="7684" max="7684" width="36.44140625" style="55" customWidth="1"/>
    <col min="7685" max="7685" width="13.44140625" style="55" customWidth="1"/>
    <col min="7686" max="7686" width="12.5546875" style="55" bestFit="1" customWidth="1"/>
    <col min="7687" max="7688" width="12.5546875" style="55" customWidth="1"/>
    <col min="7689" max="7934" width="9.109375" style="55"/>
    <col min="7935" max="7935" width="17.109375" style="55" customWidth="1"/>
    <col min="7936" max="7936" width="38.44140625" style="55" customWidth="1"/>
    <col min="7937" max="7937" width="8.44140625" style="55" bestFit="1" customWidth="1"/>
    <col min="7938" max="7938" width="15.88671875" style="55" customWidth="1"/>
    <col min="7939" max="7939" width="24.44140625" style="55" customWidth="1"/>
    <col min="7940" max="7940" width="36.44140625" style="55" customWidth="1"/>
    <col min="7941" max="7941" width="13.44140625" style="55" customWidth="1"/>
    <col min="7942" max="7942" width="12.5546875" style="55" bestFit="1" customWidth="1"/>
    <col min="7943" max="7944" width="12.5546875" style="55" customWidth="1"/>
    <col min="7945" max="8190" width="9.109375" style="55"/>
    <col min="8191" max="8191" width="17.109375" style="55" customWidth="1"/>
    <col min="8192" max="8192" width="38.44140625" style="55" customWidth="1"/>
    <col min="8193" max="8193" width="8.44140625" style="55" bestFit="1" customWidth="1"/>
    <col min="8194" max="8194" width="15.88671875" style="55" customWidth="1"/>
    <col min="8195" max="8195" width="24.44140625" style="55" customWidth="1"/>
    <col min="8196" max="8196" width="36.44140625" style="55" customWidth="1"/>
    <col min="8197" max="8197" width="13.44140625" style="55" customWidth="1"/>
    <col min="8198" max="8198" width="12.5546875" style="55" bestFit="1" customWidth="1"/>
    <col min="8199" max="8200" width="12.5546875" style="55" customWidth="1"/>
    <col min="8201" max="8446" width="9.109375" style="55"/>
    <col min="8447" max="8447" width="17.109375" style="55" customWidth="1"/>
    <col min="8448" max="8448" width="38.44140625" style="55" customWidth="1"/>
    <col min="8449" max="8449" width="8.44140625" style="55" bestFit="1" customWidth="1"/>
    <col min="8450" max="8450" width="15.88671875" style="55" customWidth="1"/>
    <col min="8451" max="8451" width="24.44140625" style="55" customWidth="1"/>
    <col min="8452" max="8452" width="36.44140625" style="55" customWidth="1"/>
    <col min="8453" max="8453" width="13.44140625" style="55" customWidth="1"/>
    <col min="8454" max="8454" width="12.5546875" style="55" bestFit="1" customWidth="1"/>
    <col min="8455" max="8456" width="12.5546875" style="55" customWidth="1"/>
    <col min="8457" max="8702" width="9.109375" style="55"/>
    <col min="8703" max="8703" width="17.109375" style="55" customWidth="1"/>
    <col min="8704" max="8704" width="38.44140625" style="55" customWidth="1"/>
    <col min="8705" max="8705" width="8.44140625" style="55" bestFit="1" customWidth="1"/>
    <col min="8706" max="8706" width="15.88671875" style="55" customWidth="1"/>
    <col min="8707" max="8707" width="24.44140625" style="55" customWidth="1"/>
    <col min="8708" max="8708" width="36.44140625" style="55" customWidth="1"/>
    <col min="8709" max="8709" width="13.44140625" style="55" customWidth="1"/>
    <col min="8710" max="8710" width="12.5546875" style="55" bestFit="1" customWidth="1"/>
    <col min="8711" max="8712" width="12.5546875" style="55" customWidth="1"/>
    <col min="8713" max="8958" width="9.109375" style="55"/>
    <col min="8959" max="8959" width="17.109375" style="55" customWidth="1"/>
    <col min="8960" max="8960" width="38.44140625" style="55" customWidth="1"/>
    <col min="8961" max="8961" width="8.44140625" style="55" bestFit="1" customWidth="1"/>
    <col min="8962" max="8962" width="15.88671875" style="55" customWidth="1"/>
    <col min="8963" max="8963" width="24.44140625" style="55" customWidth="1"/>
    <col min="8964" max="8964" width="36.44140625" style="55" customWidth="1"/>
    <col min="8965" max="8965" width="13.44140625" style="55" customWidth="1"/>
    <col min="8966" max="8966" width="12.5546875" style="55" bestFit="1" customWidth="1"/>
    <col min="8967" max="8968" width="12.5546875" style="55" customWidth="1"/>
    <col min="8969" max="9214" width="9.109375" style="55"/>
    <col min="9215" max="9215" width="17.109375" style="55" customWidth="1"/>
    <col min="9216" max="9216" width="38.44140625" style="55" customWidth="1"/>
    <col min="9217" max="9217" width="8.44140625" style="55" bestFit="1" customWidth="1"/>
    <col min="9218" max="9218" width="15.88671875" style="55" customWidth="1"/>
    <col min="9219" max="9219" width="24.44140625" style="55" customWidth="1"/>
    <col min="9220" max="9220" width="36.44140625" style="55" customWidth="1"/>
    <col min="9221" max="9221" width="13.44140625" style="55" customWidth="1"/>
    <col min="9222" max="9222" width="12.5546875" style="55" bestFit="1" customWidth="1"/>
    <col min="9223" max="9224" width="12.5546875" style="55" customWidth="1"/>
    <col min="9225" max="9470" width="9.109375" style="55"/>
    <col min="9471" max="9471" width="17.109375" style="55" customWidth="1"/>
    <col min="9472" max="9472" width="38.44140625" style="55" customWidth="1"/>
    <col min="9473" max="9473" width="8.44140625" style="55" bestFit="1" customWidth="1"/>
    <col min="9474" max="9474" width="15.88671875" style="55" customWidth="1"/>
    <col min="9475" max="9475" width="24.44140625" style="55" customWidth="1"/>
    <col min="9476" max="9476" width="36.44140625" style="55" customWidth="1"/>
    <col min="9477" max="9477" width="13.44140625" style="55" customWidth="1"/>
    <col min="9478" max="9478" width="12.5546875" style="55" bestFit="1" customWidth="1"/>
    <col min="9479" max="9480" width="12.5546875" style="55" customWidth="1"/>
    <col min="9481" max="9726" width="9.109375" style="55"/>
    <col min="9727" max="9727" width="17.109375" style="55" customWidth="1"/>
    <col min="9728" max="9728" width="38.44140625" style="55" customWidth="1"/>
    <col min="9729" max="9729" width="8.44140625" style="55" bestFit="1" customWidth="1"/>
    <col min="9730" max="9730" width="15.88671875" style="55" customWidth="1"/>
    <col min="9731" max="9731" width="24.44140625" style="55" customWidth="1"/>
    <col min="9732" max="9732" width="36.44140625" style="55" customWidth="1"/>
    <col min="9733" max="9733" width="13.44140625" style="55" customWidth="1"/>
    <col min="9734" max="9734" width="12.5546875" style="55" bestFit="1" customWidth="1"/>
    <col min="9735" max="9736" width="12.5546875" style="55" customWidth="1"/>
    <col min="9737" max="9982" width="9.109375" style="55"/>
    <col min="9983" max="9983" width="17.109375" style="55" customWidth="1"/>
    <col min="9984" max="9984" width="38.44140625" style="55" customWidth="1"/>
    <col min="9985" max="9985" width="8.44140625" style="55" bestFit="1" customWidth="1"/>
    <col min="9986" max="9986" width="15.88671875" style="55" customWidth="1"/>
    <col min="9987" max="9987" width="24.44140625" style="55" customWidth="1"/>
    <col min="9988" max="9988" width="36.44140625" style="55" customWidth="1"/>
    <col min="9989" max="9989" width="13.44140625" style="55" customWidth="1"/>
    <col min="9990" max="9990" width="12.5546875" style="55" bestFit="1" customWidth="1"/>
    <col min="9991" max="9992" width="12.5546875" style="55" customWidth="1"/>
    <col min="9993" max="10238" width="9.109375" style="55"/>
    <col min="10239" max="10239" width="17.109375" style="55" customWidth="1"/>
    <col min="10240" max="10240" width="38.44140625" style="55" customWidth="1"/>
    <col min="10241" max="10241" width="8.44140625" style="55" bestFit="1" customWidth="1"/>
    <col min="10242" max="10242" width="15.88671875" style="55" customWidth="1"/>
    <col min="10243" max="10243" width="24.44140625" style="55" customWidth="1"/>
    <col min="10244" max="10244" width="36.44140625" style="55" customWidth="1"/>
    <col min="10245" max="10245" width="13.44140625" style="55" customWidth="1"/>
    <col min="10246" max="10246" width="12.5546875" style="55" bestFit="1" customWidth="1"/>
    <col min="10247" max="10248" width="12.5546875" style="55" customWidth="1"/>
    <col min="10249" max="10494" width="9.109375" style="55"/>
    <col min="10495" max="10495" width="17.109375" style="55" customWidth="1"/>
    <col min="10496" max="10496" width="38.44140625" style="55" customWidth="1"/>
    <col min="10497" max="10497" width="8.44140625" style="55" bestFit="1" customWidth="1"/>
    <col min="10498" max="10498" width="15.88671875" style="55" customWidth="1"/>
    <col min="10499" max="10499" width="24.44140625" style="55" customWidth="1"/>
    <col min="10500" max="10500" width="36.44140625" style="55" customWidth="1"/>
    <col min="10501" max="10501" width="13.44140625" style="55" customWidth="1"/>
    <col min="10502" max="10502" width="12.5546875" style="55" bestFit="1" customWidth="1"/>
    <col min="10503" max="10504" width="12.5546875" style="55" customWidth="1"/>
    <col min="10505" max="10750" width="9.109375" style="55"/>
    <col min="10751" max="10751" width="17.109375" style="55" customWidth="1"/>
    <col min="10752" max="10752" width="38.44140625" style="55" customWidth="1"/>
    <col min="10753" max="10753" width="8.44140625" style="55" bestFit="1" customWidth="1"/>
    <col min="10754" max="10754" width="15.88671875" style="55" customWidth="1"/>
    <col min="10755" max="10755" width="24.44140625" style="55" customWidth="1"/>
    <col min="10756" max="10756" width="36.44140625" style="55" customWidth="1"/>
    <col min="10757" max="10757" width="13.44140625" style="55" customWidth="1"/>
    <col min="10758" max="10758" width="12.5546875" style="55" bestFit="1" customWidth="1"/>
    <col min="10759" max="10760" width="12.5546875" style="55" customWidth="1"/>
    <col min="10761" max="11006" width="9.109375" style="55"/>
    <col min="11007" max="11007" width="17.109375" style="55" customWidth="1"/>
    <col min="11008" max="11008" width="38.44140625" style="55" customWidth="1"/>
    <col min="11009" max="11009" width="8.44140625" style="55" bestFit="1" customWidth="1"/>
    <col min="11010" max="11010" width="15.88671875" style="55" customWidth="1"/>
    <col min="11011" max="11011" width="24.44140625" style="55" customWidth="1"/>
    <col min="11012" max="11012" width="36.44140625" style="55" customWidth="1"/>
    <col min="11013" max="11013" width="13.44140625" style="55" customWidth="1"/>
    <col min="11014" max="11014" width="12.5546875" style="55" bestFit="1" customWidth="1"/>
    <col min="11015" max="11016" width="12.5546875" style="55" customWidth="1"/>
    <col min="11017" max="11262" width="9.109375" style="55"/>
    <col min="11263" max="11263" width="17.109375" style="55" customWidth="1"/>
    <col min="11264" max="11264" width="38.44140625" style="55" customWidth="1"/>
    <col min="11265" max="11265" width="8.44140625" style="55" bestFit="1" customWidth="1"/>
    <col min="11266" max="11266" width="15.88671875" style="55" customWidth="1"/>
    <col min="11267" max="11267" width="24.44140625" style="55" customWidth="1"/>
    <col min="11268" max="11268" width="36.44140625" style="55" customWidth="1"/>
    <col min="11269" max="11269" width="13.44140625" style="55" customWidth="1"/>
    <col min="11270" max="11270" width="12.5546875" style="55" bestFit="1" customWidth="1"/>
    <col min="11271" max="11272" width="12.5546875" style="55" customWidth="1"/>
    <col min="11273" max="11518" width="9.109375" style="55"/>
    <col min="11519" max="11519" width="17.109375" style="55" customWidth="1"/>
    <col min="11520" max="11520" width="38.44140625" style="55" customWidth="1"/>
    <col min="11521" max="11521" width="8.44140625" style="55" bestFit="1" customWidth="1"/>
    <col min="11522" max="11522" width="15.88671875" style="55" customWidth="1"/>
    <col min="11523" max="11523" width="24.44140625" style="55" customWidth="1"/>
    <col min="11524" max="11524" width="36.44140625" style="55" customWidth="1"/>
    <col min="11525" max="11525" width="13.44140625" style="55" customWidth="1"/>
    <col min="11526" max="11526" width="12.5546875" style="55" bestFit="1" customWidth="1"/>
    <col min="11527" max="11528" width="12.5546875" style="55" customWidth="1"/>
    <col min="11529" max="11774" width="9.109375" style="55"/>
    <col min="11775" max="11775" width="17.109375" style="55" customWidth="1"/>
    <col min="11776" max="11776" width="38.44140625" style="55" customWidth="1"/>
    <col min="11777" max="11777" width="8.44140625" style="55" bestFit="1" customWidth="1"/>
    <col min="11778" max="11778" width="15.88671875" style="55" customWidth="1"/>
    <col min="11779" max="11779" width="24.44140625" style="55" customWidth="1"/>
    <col min="11780" max="11780" width="36.44140625" style="55" customWidth="1"/>
    <col min="11781" max="11781" width="13.44140625" style="55" customWidth="1"/>
    <col min="11782" max="11782" width="12.5546875" style="55" bestFit="1" customWidth="1"/>
    <col min="11783" max="11784" width="12.5546875" style="55" customWidth="1"/>
    <col min="11785" max="12030" width="9.109375" style="55"/>
    <col min="12031" max="12031" width="17.109375" style="55" customWidth="1"/>
    <col min="12032" max="12032" width="38.44140625" style="55" customWidth="1"/>
    <col min="12033" max="12033" width="8.44140625" style="55" bestFit="1" customWidth="1"/>
    <col min="12034" max="12034" width="15.88671875" style="55" customWidth="1"/>
    <col min="12035" max="12035" width="24.44140625" style="55" customWidth="1"/>
    <col min="12036" max="12036" width="36.44140625" style="55" customWidth="1"/>
    <col min="12037" max="12037" width="13.44140625" style="55" customWidth="1"/>
    <col min="12038" max="12038" width="12.5546875" style="55" bestFit="1" customWidth="1"/>
    <col min="12039" max="12040" width="12.5546875" style="55" customWidth="1"/>
    <col min="12041" max="12286" width="9.109375" style="55"/>
    <col min="12287" max="12287" width="17.109375" style="55" customWidth="1"/>
    <col min="12288" max="12288" width="38.44140625" style="55" customWidth="1"/>
    <col min="12289" max="12289" width="8.44140625" style="55" bestFit="1" customWidth="1"/>
    <col min="12290" max="12290" width="15.88671875" style="55" customWidth="1"/>
    <col min="12291" max="12291" width="24.44140625" style="55" customWidth="1"/>
    <col min="12292" max="12292" width="36.44140625" style="55" customWidth="1"/>
    <col min="12293" max="12293" width="13.44140625" style="55" customWidth="1"/>
    <col min="12294" max="12294" width="12.5546875" style="55" bestFit="1" customWidth="1"/>
    <col min="12295" max="12296" width="12.5546875" style="55" customWidth="1"/>
    <col min="12297" max="12542" width="9.109375" style="55"/>
    <col min="12543" max="12543" width="17.109375" style="55" customWidth="1"/>
    <col min="12544" max="12544" width="38.44140625" style="55" customWidth="1"/>
    <col min="12545" max="12545" width="8.44140625" style="55" bestFit="1" customWidth="1"/>
    <col min="12546" max="12546" width="15.88671875" style="55" customWidth="1"/>
    <col min="12547" max="12547" width="24.44140625" style="55" customWidth="1"/>
    <col min="12548" max="12548" width="36.44140625" style="55" customWidth="1"/>
    <col min="12549" max="12549" width="13.44140625" style="55" customWidth="1"/>
    <col min="12550" max="12550" width="12.5546875" style="55" bestFit="1" customWidth="1"/>
    <col min="12551" max="12552" width="12.5546875" style="55" customWidth="1"/>
    <col min="12553" max="12798" width="9.109375" style="55"/>
    <col min="12799" max="12799" width="17.109375" style="55" customWidth="1"/>
    <col min="12800" max="12800" width="38.44140625" style="55" customWidth="1"/>
    <col min="12801" max="12801" width="8.44140625" style="55" bestFit="1" customWidth="1"/>
    <col min="12802" max="12802" width="15.88671875" style="55" customWidth="1"/>
    <col min="12803" max="12803" width="24.44140625" style="55" customWidth="1"/>
    <col min="12804" max="12804" width="36.44140625" style="55" customWidth="1"/>
    <col min="12805" max="12805" width="13.44140625" style="55" customWidth="1"/>
    <col min="12806" max="12806" width="12.5546875" style="55" bestFit="1" customWidth="1"/>
    <col min="12807" max="12808" width="12.5546875" style="55" customWidth="1"/>
    <col min="12809" max="13054" width="9.109375" style="55"/>
    <col min="13055" max="13055" width="17.109375" style="55" customWidth="1"/>
    <col min="13056" max="13056" width="38.44140625" style="55" customWidth="1"/>
    <col min="13057" max="13057" width="8.44140625" style="55" bestFit="1" customWidth="1"/>
    <col min="13058" max="13058" width="15.88671875" style="55" customWidth="1"/>
    <col min="13059" max="13059" width="24.44140625" style="55" customWidth="1"/>
    <col min="13060" max="13060" width="36.44140625" style="55" customWidth="1"/>
    <col min="13061" max="13061" width="13.44140625" style="55" customWidth="1"/>
    <col min="13062" max="13062" width="12.5546875" style="55" bestFit="1" customWidth="1"/>
    <col min="13063" max="13064" width="12.5546875" style="55" customWidth="1"/>
    <col min="13065" max="13310" width="9.109375" style="55"/>
    <col min="13311" max="13311" width="17.109375" style="55" customWidth="1"/>
    <col min="13312" max="13312" width="38.44140625" style="55" customWidth="1"/>
    <col min="13313" max="13313" width="8.44140625" style="55" bestFit="1" customWidth="1"/>
    <col min="13314" max="13314" width="15.88671875" style="55" customWidth="1"/>
    <col min="13315" max="13315" width="24.44140625" style="55" customWidth="1"/>
    <col min="13316" max="13316" width="36.44140625" style="55" customWidth="1"/>
    <col min="13317" max="13317" width="13.44140625" style="55" customWidth="1"/>
    <col min="13318" max="13318" width="12.5546875" style="55" bestFit="1" customWidth="1"/>
    <col min="13319" max="13320" width="12.5546875" style="55" customWidth="1"/>
    <col min="13321" max="13566" width="9.109375" style="55"/>
    <col min="13567" max="13567" width="17.109375" style="55" customWidth="1"/>
    <col min="13568" max="13568" width="38.44140625" style="55" customWidth="1"/>
    <col min="13569" max="13569" width="8.44140625" style="55" bestFit="1" customWidth="1"/>
    <col min="13570" max="13570" width="15.88671875" style="55" customWidth="1"/>
    <col min="13571" max="13571" width="24.44140625" style="55" customWidth="1"/>
    <col min="13572" max="13572" width="36.44140625" style="55" customWidth="1"/>
    <col min="13573" max="13573" width="13.44140625" style="55" customWidth="1"/>
    <col min="13574" max="13574" width="12.5546875" style="55" bestFit="1" customWidth="1"/>
    <col min="13575" max="13576" width="12.5546875" style="55" customWidth="1"/>
    <col min="13577" max="13822" width="9.109375" style="55"/>
    <col min="13823" max="13823" width="17.109375" style="55" customWidth="1"/>
    <col min="13824" max="13824" width="38.44140625" style="55" customWidth="1"/>
    <col min="13825" max="13825" width="8.44140625" style="55" bestFit="1" customWidth="1"/>
    <col min="13826" max="13826" width="15.88671875" style="55" customWidth="1"/>
    <col min="13827" max="13827" width="24.44140625" style="55" customWidth="1"/>
    <col min="13828" max="13828" width="36.44140625" style="55" customWidth="1"/>
    <col min="13829" max="13829" width="13.44140625" style="55" customWidth="1"/>
    <col min="13830" max="13830" width="12.5546875" style="55" bestFit="1" customWidth="1"/>
    <col min="13831" max="13832" width="12.5546875" style="55" customWidth="1"/>
    <col min="13833" max="14078" width="9.109375" style="55"/>
    <col min="14079" max="14079" width="17.109375" style="55" customWidth="1"/>
    <col min="14080" max="14080" width="38.44140625" style="55" customWidth="1"/>
    <col min="14081" max="14081" width="8.44140625" style="55" bestFit="1" customWidth="1"/>
    <col min="14082" max="14082" width="15.88671875" style="55" customWidth="1"/>
    <col min="14083" max="14083" width="24.44140625" style="55" customWidth="1"/>
    <col min="14084" max="14084" width="36.44140625" style="55" customWidth="1"/>
    <col min="14085" max="14085" width="13.44140625" style="55" customWidth="1"/>
    <col min="14086" max="14086" width="12.5546875" style="55" bestFit="1" customWidth="1"/>
    <col min="14087" max="14088" width="12.5546875" style="55" customWidth="1"/>
    <col min="14089" max="14334" width="9.109375" style="55"/>
    <col min="14335" max="14335" width="17.109375" style="55" customWidth="1"/>
    <col min="14336" max="14336" width="38.44140625" style="55" customWidth="1"/>
    <col min="14337" max="14337" width="8.44140625" style="55" bestFit="1" customWidth="1"/>
    <col min="14338" max="14338" width="15.88671875" style="55" customWidth="1"/>
    <col min="14339" max="14339" width="24.44140625" style="55" customWidth="1"/>
    <col min="14340" max="14340" width="36.44140625" style="55" customWidth="1"/>
    <col min="14341" max="14341" width="13.44140625" style="55" customWidth="1"/>
    <col min="14342" max="14342" width="12.5546875" style="55" bestFit="1" customWidth="1"/>
    <col min="14343" max="14344" width="12.5546875" style="55" customWidth="1"/>
    <col min="14345" max="14590" width="9.109375" style="55"/>
    <col min="14591" max="14591" width="17.109375" style="55" customWidth="1"/>
    <col min="14592" max="14592" width="38.44140625" style="55" customWidth="1"/>
    <col min="14593" max="14593" width="8.44140625" style="55" bestFit="1" customWidth="1"/>
    <col min="14594" max="14594" width="15.88671875" style="55" customWidth="1"/>
    <col min="14595" max="14595" width="24.44140625" style="55" customWidth="1"/>
    <col min="14596" max="14596" width="36.44140625" style="55" customWidth="1"/>
    <col min="14597" max="14597" width="13.44140625" style="55" customWidth="1"/>
    <col min="14598" max="14598" width="12.5546875" style="55" bestFit="1" customWidth="1"/>
    <col min="14599" max="14600" width="12.5546875" style="55" customWidth="1"/>
    <col min="14601" max="14846" width="9.109375" style="55"/>
    <col min="14847" max="14847" width="17.109375" style="55" customWidth="1"/>
    <col min="14848" max="14848" width="38.44140625" style="55" customWidth="1"/>
    <col min="14849" max="14849" width="8.44140625" style="55" bestFit="1" customWidth="1"/>
    <col min="14850" max="14850" width="15.88671875" style="55" customWidth="1"/>
    <col min="14851" max="14851" width="24.44140625" style="55" customWidth="1"/>
    <col min="14852" max="14852" width="36.44140625" style="55" customWidth="1"/>
    <col min="14853" max="14853" width="13.44140625" style="55" customWidth="1"/>
    <col min="14854" max="14854" width="12.5546875" style="55" bestFit="1" customWidth="1"/>
    <col min="14855" max="14856" width="12.5546875" style="55" customWidth="1"/>
    <col min="14857" max="15102" width="9.109375" style="55"/>
    <col min="15103" max="15103" width="17.109375" style="55" customWidth="1"/>
    <col min="15104" max="15104" width="38.44140625" style="55" customWidth="1"/>
    <col min="15105" max="15105" width="8.44140625" style="55" bestFit="1" customWidth="1"/>
    <col min="15106" max="15106" width="15.88671875" style="55" customWidth="1"/>
    <col min="15107" max="15107" width="24.44140625" style="55" customWidth="1"/>
    <col min="15108" max="15108" width="36.44140625" style="55" customWidth="1"/>
    <col min="15109" max="15109" width="13.44140625" style="55" customWidth="1"/>
    <col min="15110" max="15110" width="12.5546875" style="55" bestFit="1" customWidth="1"/>
    <col min="15111" max="15112" width="12.5546875" style="55" customWidth="1"/>
    <col min="15113" max="15358" width="9.109375" style="55"/>
    <col min="15359" max="15359" width="17.109375" style="55" customWidth="1"/>
    <col min="15360" max="15360" width="38.44140625" style="55" customWidth="1"/>
    <col min="15361" max="15361" width="8.44140625" style="55" bestFit="1" customWidth="1"/>
    <col min="15362" max="15362" width="15.88671875" style="55" customWidth="1"/>
    <col min="15363" max="15363" width="24.44140625" style="55" customWidth="1"/>
    <col min="15364" max="15364" width="36.44140625" style="55" customWidth="1"/>
    <col min="15365" max="15365" width="13.44140625" style="55" customWidth="1"/>
    <col min="15366" max="15366" width="12.5546875" style="55" bestFit="1" customWidth="1"/>
    <col min="15367" max="15368" width="12.5546875" style="55" customWidth="1"/>
    <col min="15369" max="15614" width="9.109375" style="55"/>
    <col min="15615" max="15615" width="17.109375" style="55" customWidth="1"/>
    <col min="15616" max="15616" width="38.44140625" style="55" customWidth="1"/>
    <col min="15617" max="15617" width="8.44140625" style="55" bestFit="1" customWidth="1"/>
    <col min="15618" max="15618" width="15.88671875" style="55" customWidth="1"/>
    <col min="15619" max="15619" width="24.44140625" style="55" customWidth="1"/>
    <col min="15620" max="15620" width="36.44140625" style="55" customWidth="1"/>
    <col min="15621" max="15621" width="13.44140625" style="55" customWidth="1"/>
    <col min="15622" max="15622" width="12.5546875" style="55" bestFit="1" customWidth="1"/>
    <col min="15623" max="15624" width="12.5546875" style="55" customWidth="1"/>
    <col min="15625" max="15870" width="9.109375" style="55"/>
    <col min="15871" max="15871" width="17.109375" style="55" customWidth="1"/>
    <col min="15872" max="15872" width="38.44140625" style="55" customWidth="1"/>
    <col min="15873" max="15873" width="8.44140625" style="55" bestFit="1" customWidth="1"/>
    <col min="15874" max="15874" width="15.88671875" style="55" customWidth="1"/>
    <col min="15875" max="15875" width="24.44140625" style="55" customWidth="1"/>
    <col min="15876" max="15876" width="36.44140625" style="55" customWidth="1"/>
    <col min="15877" max="15877" width="13.44140625" style="55" customWidth="1"/>
    <col min="15878" max="15878" width="12.5546875" style="55" bestFit="1" customWidth="1"/>
    <col min="15879" max="15880" width="12.5546875" style="55" customWidth="1"/>
    <col min="15881" max="16126" width="9.109375" style="55"/>
    <col min="16127" max="16127" width="17.109375" style="55" customWidth="1"/>
    <col min="16128" max="16128" width="38.44140625" style="55" customWidth="1"/>
    <col min="16129" max="16129" width="8.44140625" style="55" bestFit="1" customWidth="1"/>
    <col min="16130" max="16130" width="15.88671875" style="55" customWidth="1"/>
    <col min="16131" max="16131" width="24.44140625" style="55" customWidth="1"/>
    <col min="16132" max="16132" width="36.44140625" style="55" customWidth="1"/>
    <col min="16133" max="16133" width="13.44140625" style="55" customWidth="1"/>
    <col min="16134" max="16134" width="12.5546875" style="55" bestFit="1" customWidth="1"/>
    <col min="16135" max="16136" width="12.5546875" style="55" customWidth="1"/>
    <col min="16137" max="16383" width="9.109375" style="55"/>
    <col min="16384" max="16384" width="9.109375" style="55"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ht="54" customHeight="1" x14ac:dyDescent="0.3">
      <c r="A2" s="128" t="s">
        <v>76</v>
      </c>
      <c r="B2" s="134" t="s">
        <v>112</v>
      </c>
      <c r="C2" s="52"/>
      <c r="D2" s="52">
        <v>6121</v>
      </c>
      <c r="E2" s="52"/>
      <c r="F2" s="130" t="s">
        <v>113</v>
      </c>
      <c r="G2" s="213">
        <v>10000000</v>
      </c>
    </row>
    <row r="3" spans="1:10" x14ac:dyDescent="0.3">
      <c r="A3" s="128"/>
      <c r="B3" s="129"/>
      <c r="C3" s="52"/>
      <c r="D3" s="52"/>
      <c r="E3" s="52" t="s">
        <v>284</v>
      </c>
      <c r="F3" s="130"/>
      <c r="G3" s="174"/>
      <c r="H3" s="174">
        <v>2000000</v>
      </c>
      <c r="I3" s="174">
        <v>2000000</v>
      </c>
      <c r="J3" s="174">
        <v>2000000</v>
      </c>
    </row>
    <row r="4" spans="1:10" x14ac:dyDescent="0.3">
      <c r="A4" s="175"/>
      <c r="B4" s="175"/>
      <c r="C4" s="175"/>
      <c r="D4" s="175"/>
      <c r="E4" s="175"/>
      <c r="F4" s="175"/>
      <c r="G4" s="174"/>
      <c r="H4" s="174"/>
    </row>
    <row r="5" spans="1:10" x14ac:dyDescent="0.3">
      <c r="A5" s="175"/>
      <c r="B5" s="175"/>
      <c r="C5" s="175"/>
      <c r="D5" s="175"/>
      <c r="E5" s="175"/>
      <c r="F5" s="175"/>
      <c r="G5" s="174"/>
      <c r="H5" s="174"/>
    </row>
    <row r="6" spans="1:10" x14ac:dyDescent="0.3">
      <c r="A6" s="175"/>
      <c r="B6" s="175"/>
      <c r="C6" s="175"/>
      <c r="D6" s="175"/>
      <c r="E6" s="175"/>
      <c r="F6" s="175"/>
      <c r="G6" s="174"/>
      <c r="H6" s="174"/>
    </row>
    <row r="7" spans="1:10" x14ac:dyDescent="0.3">
      <c r="A7" s="175"/>
      <c r="B7" s="175"/>
      <c r="C7" s="175"/>
      <c r="D7" s="175"/>
      <c r="E7" s="175"/>
      <c r="F7" s="175"/>
      <c r="G7" s="174"/>
      <c r="H7" s="174"/>
    </row>
    <row r="8" spans="1:10" x14ac:dyDescent="0.3">
      <c r="A8" s="175"/>
      <c r="B8" s="175"/>
      <c r="C8" s="175"/>
      <c r="D8" s="175"/>
      <c r="E8" s="175"/>
      <c r="F8" s="175"/>
      <c r="G8" s="174"/>
      <c r="H8" s="174"/>
    </row>
    <row r="9" spans="1:10" x14ac:dyDescent="0.3">
      <c r="A9" s="128" t="s">
        <v>101</v>
      </c>
      <c r="B9" s="175"/>
      <c r="C9" s="175"/>
      <c r="D9" s="175"/>
      <c r="E9" s="175"/>
      <c r="F9" s="175"/>
      <c r="G9" s="174">
        <f>SUM(G2:G8)</f>
        <v>10000000</v>
      </c>
      <c r="H9" s="174">
        <f>SUM(H2:H8)</f>
        <v>2000000</v>
      </c>
      <c r="I9" s="174">
        <f>SUM(I2:I8)</f>
        <v>2000000</v>
      </c>
      <c r="J9" s="174">
        <f>SUM(J2:J8)</f>
        <v>2000000</v>
      </c>
    </row>
  </sheetData>
  <autoFilter ref="A1:K1"/>
  <phoneticPr fontId="28" type="noConversion"/>
  <pageMargins left="0.7" right="0.7" top="0.78740157499999996" bottom="0.78740157499999996"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zoomScaleNormal="100" workbookViewId="0">
      <pane ySplit="1" topLeftCell="A2" activePane="bottomLeft" state="frozen"/>
      <selection activeCell="E15" sqref="E15"/>
      <selection pane="bottomLeft" activeCell="A9" sqref="A9:G9"/>
    </sheetView>
  </sheetViews>
  <sheetFormatPr defaultRowHeight="14.4" x14ac:dyDescent="0.3"/>
  <cols>
    <col min="1" max="1" width="14.5546875" style="55" customWidth="1"/>
    <col min="2" max="2" width="10.44140625" style="55" customWidth="1"/>
    <col min="3" max="3" width="7.44140625" style="55" customWidth="1"/>
    <col min="4" max="4" width="15.88671875" style="55" customWidth="1"/>
    <col min="5" max="5" width="17.5546875" style="55" customWidth="1"/>
    <col min="6" max="6" width="36.44140625" style="55" customWidth="1"/>
    <col min="7" max="9" width="16" style="131" bestFit="1" customWidth="1"/>
    <col min="10" max="11" width="13.5546875" style="55" customWidth="1"/>
    <col min="12" max="253" width="9.109375" style="55"/>
    <col min="254" max="254" width="14.5546875" style="55" customWidth="1"/>
    <col min="255" max="255" width="19.5546875" style="55" customWidth="1"/>
    <col min="256" max="256" width="15.109375" style="55" customWidth="1"/>
    <col min="257" max="257" width="15.88671875" style="55" customWidth="1"/>
    <col min="258" max="258" width="17.5546875" style="55" customWidth="1"/>
    <col min="259" max="259" width="36.44140625" style="55" customWidth="1"/>
    <col min="260" max="260" width="20.44140625" style="55" customWidth="1"/>
    <col min="261" max="262" width="12.5546875" style="55" bestFit="1" customWidth="1"/>
    <col min="263" max="263" width="13.109375" style="55" customWidth="1"/>
    <col min="264" max="264" width="11.5546875" style="55" bestFit="1" customWidth="1"/>
    <col min="265" max="265" width="10.109375" style="55" bestFit="1" customWidth="1"/>
    <col min="266" max="509" width="9.109375" style="55"/>
    <col min="510" max="510" width="14.5546875" style="55" customWidth="1"/>
    <col min="511" max="511" width="19.5546875" style="55" customWidth="1"/>
    <col min="512" max="512" width="15.109375" style="55" customWidth="1"/>
    <col min="513" max="513" width="15.88671875" style="55" customWidth="1"/>
    <col min="514" max="514" width="17.5546875" style="55" customWidth="1"/>
    <col min="515" max="515" width="36.44140625" style="55" customWidth="1"/>
    <col min="516" max="516" width="20.44140625" style="55" customWidth="1"/>
    <col min="517" max="518" width="12.5546875" style="55" bestFit="1" customWidth="1"/>
    <col min="519" max="519" width="13.109375" style="55" customWidth="1"/>
    <col min="520" max="520" width="11.5546875" style="55" bestFit="1" customWidth="1"/>
    <col min="521" max="521" width="10.109375" style="55" bestFit="1" customWidth="1"/>
    <col min="522" max="765" width="9.109375" style="55"/>
    <col min="766" max="766" width="14.5546875" style="55" customWidth="1"/>
    <col min="767" max="767" width="19.5546875" style="55" customWidth="1"/>
    <col min="768" max="768" width="15.109375" style="55" customWidth="1"/>
    <col min="769" max="769" width="15.88671875" style="55" customWidth="1"/>
    <col min="770" max="770" width="17.5546875" style="55" customWidth="1"/>
    <col min="771" max="771" width="36.44140625" style="55" customWidth="1"/>
    <col min="772" max="772" width="20.44140625" style="55" customWidth="1"/>
    <col min="773" max="774" width="12.5546875" style="55" bestFit="1" customWidth="1"/>
    <col min="775" max="775" width="13.109375" style="55" customWidth="1"/>
    <col min="776" max="776" width="11.5546875" style="55" bestFit="1" customWidth="1"/>
    <col min="777" max="777" width="10.109375" style="55" bestFit="1" customWidth="1"/>
    <col min="778" max="1021" width="9.109375" style="55"/>
    <col min="1022" max="1022" width="14.5546875" style="55" customWidth="1"/>
    <col min="1023" max="1023" width="19.5546875" style="55" customWidth="1"/>
    <col min="1024" max="1024" width="15.109375" style="55" customWidth="1"/>
    <col min="1025" max="1025" width="15.88671875" style="55" customWidth="1"/>
    <col min="1026" max="1026" width="17.5546875" style="55" customWidth="1"/>
    <col min="1027" max="1027" width="36.44140625" style="55" customWidth="1"/>
    <col min="1028" max="1028" width="20.44140625" style="55" customWidth="1"/>
    <col min="1029" max="1030" width="12.5546875" style="55" bestFit="1" customWidth="1"/>
    <col min="1031" max="1031" width="13.109375" style="55" customWidth="1"/>
    <col min="1032" max="1032" width="11.5546875" style="55" bestFit="1" customWidth="1"/>
    <col min="1033" max="1033" width="10.109375" style="55" bestFit="1" customWidth="1"/>
    <col min="1034" max="1277" width="9.109375" style="55"/>
    <col min="1278" max="1278" width="14.5546875" style="55" customWidth="1"/>
    <col min="1279" max="1279" width="19.5546875" style="55" customWidth="1"/>
    <col min="1280" max="1280" width="15.109375" style="55" customWidth="1"/>
    <col min="1281" max="1281" width="15.88671875" style="55" customWidth="1"/>
    <col min="1282" max="1282" width="17.5546875" style="55" customWidth="1"/>
    <col min="1283" max="1283" width="36.44140625" style="55" customWidth="1"/>
    <col min="1284" max="1284" width="20.44140625" style="55" customWidth="1"/>
    <col min="1285" max="1286" width="12.5546875" style="55" bestFit="1" customWidth="1"/>
    <col min="1287" max="1287" width="13.109375" style="55" customWidth="1"/>
    <col min="1288" max="1288" width="11.5546875" style="55" bestFit="1" customWidth="1"/>
    <col min="1289" max="1289" width="10.109375" style="55" bestFit="1" customWidth="1"/>
    <col min="1290" max="1533" width="9.109375" style="55"/>
    <col min="1534" max="1534" width="14.5546875" style="55" customWidth="1"/>
    <col min="1535" max="1535" width="19.5546875" style="55" customWidth="1"/>
    <col min="1536" max="1536" width="15.109375" style="55" customWidth="1"/>
    <col min="1537" max="1537" width="15.88671875" style="55" customWidth="1"/>
    <col min="1538" max="1538" width="17.5546875" style="55" customWidth="1"/>
    <col min="1539" max="1539" width="36.44140625" style="55" customWidth="1"/>
    <col min="1540" max="1540" width="20.44140625" style="55" customWidth="1"/>
    <col min="1541" max="1542" width="12.5546875" style="55" bestFit="1" customWidth="1"/>
    <col min="1543" max="1543" width="13.109375" style="55" customWidth="1"/>
    <col min="1544" max="1544" width="11.5546875" style="55" bestFit="1" customWidth="1"/>
    <col min="1545" max="1545" width="10.109375" style="55" bestFit="1" customWidth="1"/>
    <col min="1546" max="1789" width="9.109375" style="55"/>
    <col min="1790" max="1790" width="14.5546875" style="55" customWidth="1"/>
    <col min="1791" max="1791" width="19.5546875" style="55" customWidth="1"/>
    <col min="1792" max="1792" width="15.109375" style="55" customWidth="1"/>
    <col min="1793" max="1793" width="15.88671875" style="55" customWidth="1"/>
    <col min="1794" max="1794" width="17.5546875" style="55" customWidth="1"/>
    <col min="1795" max="1795" width="36.44140625" style="55" customWidth="1"/>
    <col min="1796" max="1796" width="20.44140625" style="55" customWidth="1"/>
    <col min="1797" max="1798" width="12.5546875" style="55" bestFit="1" customWidth="1"/>
    <col min="1799" max="1799" width="13.109375" style="55" customWidth="1"/>
    <col min="1800" max="1800" width="11.5546875" style="55" bestFit="1" customWidth="1"/>
    <col min="1801" max="1801" width="10.109375" style="55" bestFit="1" customWidth="1"/>
    <col min="1802" max="2045" width="9.109375" style="55"/>
    <col min="2046" max="2046" width="14.5546875" style="55" customWidth="1"/>
    <col min="2047" max="2047" width="19.5546875" style="55" customWidth="1"/>
    <col min="2048" max="2048" width="15.109375" style="55" customWidth="1"/>
    <col min="2049" max="2049" width="15.88671875" style="55" customWidth="1"/>
    <col min="2050" max="2050" width="17.5546875" style="55" customWidth="1"/>
    <col min="2051" max="2051" width="36.44140625" style="55" customWidth="1"/>
    <col min="2052" max="2052" width="20.44140625" style="55" customWidth="1"/>
    <col min="2053" max="2054" width="12.5546875" style="55" bestFit="1" customWidth="1"/>
    <col min="2055" max="2055" width="13.109375" style="55" customWidth="1"/>
    <col min="2056" max="2056" width="11.5546875" style="55" bestFit="1" customWidth="1"/>
    <col min="2057" max="2057" width="10.109375" style="55" bestFit="1" customWidth="1"/>
    <col min="2058" max="2301" width="9.109375" style="55"/>
    <col min="2302" max="2302" width="14.5546875" style="55" customWidth="1"/>
    <col min="2303" max="2303" width="19.5546875" style="55" customWidth="1"/>
    <col min="2304" max="2304" width="15.109375" style="55" customWidth="1"/>
    <col min="2305" max="2305" width="15.88671875" style="55" customWidth="1"/>
    <col min="2306" max="2306" width="17.5546875" style="55" customWidth="1"/>
    <col min="2307" max="2307" width="36.44140625" style="55" customWidth="1"/>
    <col min="2308" max="2308" width="20.44140625" style="55" customWidth="1"/>
    <col min="2309" max="2310" width="12.5546875" style="55" bestFit="1" customWidth="1"/>
    <col min="2311" max="2311" width="13.109375" style="55" customWidth="1"/>
    <col min="2312" max="2312" width="11.5546875" style="55" bestFit="1" customWidth="1"/>
    <col min="2313" max="2313" width="10.109375" style="55" bestFit="1" customWidth="1"/>
    <col min="2314" max="2557" width="9.109375" style="55"/>
    <col min="2558" max="2558" width="14.5546875" style="55" customWidth="1"/>
    <col min="2559" max="2559" width="19.5546875" style="55" customWidth="1"/>
    <col min="2560" max="2560" width="15.109375" style="55" customWidth="1"/>
    <col min="2561" max="2561" width="15.88671875" style="55" customWidth="1"/>
    <col min="2562" max="2562" width="17.5546875" style="55" customWidth="1"/>
    <col min="2563" max="2563" width="36.44140625" style="55" customWidth="1"/>
    <col min="2564" max="2564" width="20.44140625" style="55" customWidth="1"/>
    <col min="2565" max="2566" width="12.5546875" style="55" bestFit="1" customWidth="1"/>
    <col min="2567" max="2567" width="13.109375" style="55" customWidth="1"/>
    <col min="2568" max="2568" width="11.5546875" style="55" bestFit="1" customWidth="1"/>
    <col min="2569" max="2569" width="10.109375" style="55" bestFit="1" customWidth="1"/>
    <col min="2570" max="2813" width="9.109375" style="55"/>
    <col min="2814" max="2814" width="14.5546875" style="55" customWidth="1"/>
    <col min="2815" max="2815" width="19.5546875" style="55" customWidth="1"/>
    <col min="2816" max="2816" width="15.109375" style="55" customWidth="1"/>
    <col min="2817" max="2817" width="15.88671875" style="55" customWidth="1"/>
    <col min="2818" max="2818" width="17.5546875" style="55" customWidth="1"/>
    <col min="2819" max="2819" width="36.44140625" style="55" customWidth="1"/>
    <col min="2820" max="2820" width="20.44140625" style="55" customWidth="1"/>
    <col min="2821" max="2822" width="12.5546875" style="55" bestFit="1" customWidth="1"/>
    <col min="2823" max="2823" width="13.109375" style="55" customWidth="1"/>
    <col min="2824" max="2824" width="11.5546875" style="55" bestFit="1" customWidth="1"/>
    <col min="2825" max="2825" width="10.109375" style="55" bestFit="1" customWidth="1"/>
    <col min="2826" max="3069" width="9.109375" style="55"/>
    <col min="3070" max="3070" width="14.5546875" style="55" customWidth="1"/>
    <col min="3071" max="3071" width="19.5546875" style="55" customWidth="1"/>
    <col min="3072" max="3072" width="15.109375" style="55" customWidth="1"/>
    <col min="3073" max="3073" width="15.88671875" style="55" customWidth="1"/>
    <col min="3074" max="3074" width="17.5546875" style="55" customWidth="1"/>
    <col min="3075" max="3075" width="36.44140625" style="55" customWidth="1"/>
    <col min="3076" max="3076" width="20.44140625" style="55" customWidth="1"/>
    <col min="3077" max="3078" width="12.5546875" style="55" bestFit="1" customWidth="1"/>
    <col min="3079" max="3079" width="13.109375" style="55" customWidth="1"/>
    <col min="3080" max="3080" width="11.5546875" style="55" bestFit="1" customWidth="1"/>
    <col min="3081" max="3081" width="10.109375" style="55" bestFit="1" customWidth="1"/>
    <col min="3082" max="3325" width="9.109375" style="55"/>
    <col min="3326" max="3326" width="14.5546875" style="55" customWidth="1"/>
    <col min="3327" max="3327" width="19.5546875" style="55" customWidth="1"/>
    <col min="3328" max="3328" width="15.109375" style="55" customWidth="1"/>
    <col min="3329" max="3329" width="15.88671875" style="55" customWidth="1"/>
    <col min="3330" max="3330" width="17.5546875" style="55" customWidth="1"/>
    <col min="3331" max="3331" width="36.44140625" style="55" customWidth="1"/>
    <col min="3332" max="3332" width="20.44140625" style="55" customWidth="1"/>
    <col min="3333" max="3334" width="12.5546875" style="55" bestFit="1" customWidth="1"/>
    <col min="3335" max="3335" width="13.109375" style="55" customWidth="1"/>
    <col min="3336" max="3336" width="11.5546875" style="55" bestFit="1" customWidth="1"/>
    <col min="3337" max="3337" width="10.109375" style="55" bestFit="1" customWidth="1"/>
    <col min="3338" max="3581" width="9.109375" style="55"/>
    <col min="3582" max="3582" width="14.5546875" style="55" customWidth="1"/>
    <col min="3583" max="3583" width="19.5546875" style="55" customWidth="1"/>
    <col min="3584" max="3584" width="15.109375" style="55" customWidth="1"/>
    <col min="3585" max="3585" width="15.88671875" style="55" customWidth="1"/>
    <col min="3586" max="3586" width="17.5546875" style="55" customWidth="1"/>
    <col min="3587" max="3587" width="36.44140625" style="55" customWidth="1"/>
    <col min="3588" max="3588" width="20.44140625" style="55" customWidth="1"/>
    <col min="3589" max="3590" width="12.5546875" style="55" bestFit="1" customWidth="1"/>
    <col min="3591" max="3591" width="13.109375" style="55" customWidth="1"/>
    <col min="3592" max="3592" width="11.5546875" style="55" bestFit="1" customWidth="1"/>
    <col min="3593" max="3593" width="10.109375" style="55" bestFit="1" customWidth="1"/>
    <col min="3594" max="3837" width="9.109375" style="55"/>
    <col min="3838" max="3838" width="14.5546875" style="55" customWidth="1"/>
    <col min="3839" max="3839" width="19.5546875" style="55" customWidth="1"/>
    <col min="3840" max="3840" width="15.109375" style="55" customWidth="1"/>
    <col min="3841" max="3841" width="15.88671875" style="55" customWidth="1"/>
    <col min="3842" max="3842" width="17.5546875" style="55" customWidth="1"/>
    <col min="3843" max="3843" width="36.44140625" style="55" customWidth="1"/>
    <col min="3844" max="3844" width="20.44140625" style="55" customWidth="1"/>
    <col min="3845" max="3846" width="12.5546875" style="55" bestFit="1" customWidth="1"/>
    <col min="3847" max="3847" width="13.109375" style="55" customWidth="1"/>
    <col min="3848" max="3848" width="11.5546875" style="55" bestFit="1" customWidth="1"/>
    <col min="3849" max="3849" width="10.109375" style="55" bestFit="1" customWidth="1"/>
    <col min="3850" max="4093" width="9.109375" style="55"/>
    <col min="4094" max="4094" width="14.5546875" style="55" customWidth="1"/>
    <col min="4095" max="4095" width="19.5546875" style="55" customWidth="1"/>
    <col min="4096" max="4096" width="15.109375" style="55" customWidth="1"/>
    <col min="4097" max="4097" width="15.88671875" style="55" customWidth="1"/>
    <col min="4098" max="4098" width="17.5546875" style="55" customWidth="1"/>
    <col min="4099" max="4099" width="36.44140625" style="55" customWidth="1"/>
    <col min="4100" max="4100" width="20.44140625" style="55" customWidth="1"/>
    <col min="4101" max="4102" width="12.5546875" style="55" bestFit="1" customWidth="1"/>
    <col min="4103" max="4103" width="13.109375" style="55" customWidth="1"/>
    <col min="4104" max="4104" width="11.5546875" style="55" bestFit="1" customWidth="1"/>
    <col min="4105" max="4105" width="10.109375" style="55" bestFit="1" customWidth="1"/>
    <col min="4106" max="4349" width="9.109375" style="55"/>
    <col min="4350" max="4350" width="14.5546875" style="55" customWidth="1"/>
    <col min="4351" max="4351" width="19.5546875" style="55" customWidth="1"/>
    <col min="4352" max="4352" width="15.109375" style="55" customWidth="1"/>
    <col min="4353" max="4353" width="15.88671875" style="55" customWidth="1"/>
    <col min="4354" max="4354" width="17.5546875" style="55" customWidth="1"/>
    <col min="4355" max="4355" width="36.44140625" style="55" customWidth="1"/>
    <col min="4356" max="4356" width="20.44140625" style="55" customWidth="1"/>
    <col min="4357" max="4358" width="12.5546875" style="55" bestFit="1" customWidth="1"/>
    <col min="4359" max="4359" width="13.109375" style="55" customWidth="1"/>
    <col min="4360" max="4360" width="11.5546875" style="55" bestFit="1" customWidth="1"/>
    <col min="4361" max="4361" width="10.109375" style="55" bestFit="1" customWidth="1"/>
    <col min="4362" max="4605" width="9.109375" style="55"/>
    <col min="4606" max="4606" width="14.5546875" style="55" customWidth="1"/>
    <col min="4607" max="4607" width="19.5546875" style="55" customWidth="1"/>
    <col min="4608" max="4608" width="15.109375" style="55" customWidth="1"/>
    <col min="4609" max="4609" width="15.88671875" style="55" customWidth="1"/>
    <col min="4610" max="4610" width="17.5546875" style="55" customWidth="1"/>
    <col min="4611" max="4611" width="36.44140625" style="55" customWidth="1"/>
    <col min="4612" max="4612" width="20.44140625" style="55" customWidth="1"/>
    <col min="4613" max="4614" width="12.5546875" style="55" bestFit="1" customWidth="1"/>
    <col min="4615" max="4615" width="13.109375" style="55" customWidth="1"/>
    <col min="4616" max="4616" width="11.5546875" style="55" bestFit="1" customWidth="1"/>
    <col min="4617" max="4617" width="10.109375" style="55" bestFit="1" customWidth="1"/>
    <col min="4618" max="4861" width="9.109375" style="55"/>
    <col min="4862" max="4862" width="14.5546875" style="55" customWidth="1"/>
    <col min="4863" max="4863" width="19.5546875" style="55" customWidth="1"/>
    <col min="4864" max="4864" width="15.109375" style="55" customWidth="1"/>
    <col min="4865" max="4865" width="15.88671875" style="55" customWidth="1"/>
    <col min="4866" max="4866" width="17.5546875" style="55" customWidth="1"/>
    <col min="4867" max="4867" width="36.44140625" style="55" customWidth="1"/>
    <col min="4868" max="4868" width="20.44140625" style="55" customWidth="1"/>
    <col min="4869" max="4870" width="12.5546875" style="55" bestFit="1" customWidth="1"/>
    <col min="4871" max="4871" width="13.109375" style="55" customWidth="1"/>
    <col min="4872" max="4872" width="11.5546875" style="55" bestFit="1" customWidth="1"/>
    <col min="4873" max="4873" width="10.109375" style="55" bestFit="1" customWidth="1"/>
    <col min="4874" max="5117" width="9.109375" style="55"/>
    <col min="5118" max="5118" width="14.5546875" style="55" customWidth="1"/>
    <col min="5119" max="5119" width="19.5546875" style="55" customWidth="1"/>
    <col min="5120" max="5120" width="15.109375" style="55" customWidth="1"/>
    <col min="5121" max="5121" width="15.88671875" style="55" customWidth="1"/>
    <col min="5122" max="5122" width="17.5546875" style="55" customWidth="1"/>
    <col min="5123" max="5123" width="36.44140625" style="55" customWidth="1"/>
    <col min="5124" max="5124" width="20.44140625" style="55" customWidth="1"/>
    <col min="5125" max="5126" width="12.5546875" style="55" bestFit="1" customWidth="1"/>
    <col min="5127" max="5127" width="13.109375" style="55" customWidth="1"/>
    <col min="5128" max="5128" width="11.5546875" style="55" bestFit="1" customWidth="1"/>
    <col min="5129" max="5129" width="10.109375" style="55" bestFit="1" customWidth="1"/>
    <col min="5130" max="5373" width="9.109375" style="55"/>
    <col min="5374" max="5374" width="14.5546875" style="55" customWidth="1"/>
    <col min="5375" max="5375" width="19.5546875" style="55" customWidth="1"/>
    <col min="5376" max="5376" width="15.109375" style="55" customWidth="1"/>
    <col min="5377" max="5377" width="15.88671875" style="55" customWidth="1"/>
    <col min="5378" max="5378" width="17.5546875" style="55" customWidth="1"/>
    <col min="5379" max="5379" width="36.44140625" style="55" customWidth="1"/>
    <col min="5380" max="5380" width="20.44140625" style="55" customWidth="1"/>
    <col min="5381" max="5382" width="12.5546875" style="55" bestFit="1" customWidth="1"/>
    <col min="5383" max="5383" width="13.109375" style="55" customWidth="1"/>
    <col min="5384" max="5384" width="11.5546875" style="55" bestFit="1" customWidth="1"/>
    <col min="5385" max="5385" width="10.109375" style="55" bestFit="1" customWidth="1"/>
    <col min="5386" max="5629" width="9.109375" style="55"/>
    <col min="5630" max="5630" width="14.5546875" style="55" customWidth="1"/>
    <col min="5631" max="5631" width="19.5546875" style="55" customWidth="1"/>
    <col min="5632" max="5632" width="15.109375" style="55" customWidth="1"/>
    <col min="5633" max="5633" width="15.88671875" style="55" customWidth="1"/>
    <col min="5634" max="5634" width="17.5546875" style="55" customWidth="1"/>
    <col min="5635" max="5635" width="36.44140625" style="55" customWidth="1"/>
    <col min="5636" max="5636" width="20.44140625" style="55" customWidth="1"/>
    <col min="5637" max="5638" width="12.5546875" style="55" bestFit="1" customWidth="1"/>
    <col min="5639" max="5639" width="13.109375" style="55" customWidth="1"/>
    <col min="5640" max="5640" width="11.5546875" style="55" bestFit="1" customWidth="1"/>
    <col min="5641" max="5641" width="10.109375" style="55" bestFit="1" customWidth="1"/>
    <col min="5642" max="5885" width="9.109375" style="55"/>
    <col min="5886" max="5886" width="14.5546875" style="55" customWidth="1"/>
    <col min="5887" max="5887" width="19.5546875" style="55" customWidth="1"/>
    <col min="5888" max="5888" width="15.109375" style="55" customWidth="1"/>
    <col min="5889" max="5889" width="15.88671875" style="55" customWidth="1"/>
    <col min="5890" max="5890" width="17.5546875" style="55" customWidth="1"/>
    <col min="5891" max="5891" width="36.44140625" style="55" customWidth="1"/>
    <col min="5892" max="5892" width="20.44140625" style="55" customWidth="1"/>
    <col min="5893" max="5894" width="12.5546875" style="55" bestFit="1" customWidth="1"/>
    <col min="5895" max="5895" width="13.109375" style="55" customWidth="1"/>
    <col min="5896" max="5896" width="11.5546875" style="55" bestFit="1" customWidth="1"/>
    <col min="5897" max="5897" width="10.109375" style="55" bestFit="1" customWidth="1"/>
    <col min="5898" max="6141" width="9.109375" style="55"/>
    <col min="6142" max="6142" width="14.5546875" style="55" customWidth="1"/>
    <col min="6143" max="6143" width="19.5546875" style="55" customWidth="1"/>
    <col min="6144" max="6144" width="15.109375" style="55" customWidth="1"/>
    <col min="6145" max="6145" width="15.88671875" style="55" customWidth="1"/>
    <col min="6146" max="6146" width="17.5546875" style="55" customWidth="1"/>
    <col min="6147" max="6147" width="36.44140625" style="55" customWidth="1"/>
    <col min="6148" max="6148" width="20.44140625" style="55" customWidth="1"/>
    <col min="6149" max="6150" width="12.5546875" style="55" bestFit="1" customWidth="1"/>
    <col min="6151" max="6151" width="13.109375" style="55" customWidth="1"/>
    <col min="6152" max="6152" width="11.5546875" style="55" bestFit="1" customWidth="1"/>
    <col min="6153" max="6153" width="10.109375" style="55" bestFit="1" customWidth="1"/>
    <col min="6154" max="6397" width="9.109375" style="55"/>
    <col min="6398" max="6398" width="14.5546875" style="55" customWidth="1"/>
    <col min="6399" max="6399" width="19.5546875" style="55" customWidth="1"/>
    <col min="6400" max="6400" width="15.109375" style="55" customWidth="1"/>
    <col min="6401" max="6401" width="15.88671875" style="55" customWidth="1"/>
    <col min="6402" max="6402" width="17.5546875" style="55" customWidth="1"/>
    <col min="6403" max="6403" width="36.44140625" style="55" customWidth="1"/>
    <col min="6404" max="6404" width="20.44140625" style="55" customWidth="1"/>
    <col min="6405" max="6406" width="12.5546875" style="55" bestFit="1" customWidth="1"/>
    <col min="6407" max="6407" width="13.109375" style="55" customWidth="1"/>
    <col min="6408" max="6408" width="11.5546875" style="55" bestFit="1" customWidth="1"/>
    <col min="6409" max="6409" width="10.109375" style="55" bestFit="1" customWidth="1"/>
    <col min="6410" max="6653" width="9.109375" style="55"/>
    <col min="6654" max="6654" width="14.5546875" style="55" customWidth="1"/>
    <col min="6655" max="6655" width="19.5546875" style="55" customWidth="1"/>
    <col min="6656" max="6656" width="15.109375" style="55" customWidth="1"/>
    <col min="6657" max="6657" width="15.88671875" style="55" customWidth="1"/>
    <col min="6658" max="6658" width="17.5546875" style="55" customWidth="1"/>
    <col min="6659" max="6659" width="36.44140625" style="55" customWidth="1"/>
    <col min="6660" max="6660" width="20.44140625" style="55" customWidth="1"/>
    <col min="6661" max="6662" width="12.5546875" style="55" bestFit="1" customWidth="1"/>
    <col min="6663" max="6663" width="13.109375" style="55" customWidth="1"/>
    <col min="6664" max="6664" width="11.5546875" style="55" bestFit="1" customWidth="1"/>
    <col min="6665" max="6665" width="10.109375" style="55" bestFit="1" customWidth="1"/>
    <col min="6666" max="6909" width="9.109375" style="55"/>
    <col min="6910" max="6910" width="14.5546875" style="55" customWidth="1"/>
    <col min="6911" max="6911" width="19.5546875" style="55" customWidth="1"/>
    <col min="6912" max="6912" width="15.109375" style="55" customWidth="1"/>
    <col min="6913" max="6913" width="15.88671875" style="55" customWidth="1"/>
    <col min="6914" max="6914" width="17.5546875" style="55" customWidth="1"/>
    <col min="6915" max="6915" width="36.44140625" style="55" customWidth="1"/>
    <col min="6916" max="6916" width="20.44140625" style="55" customWidth="1"/>
    <col min="6917" max="6918" width="12.5546875" style="55" bestFit="1" customWidth="1"/>
    <col min="6919" max="6919" width="13.109375" style="55" customWidth="1"/>
    <col min="6920" max="6920" width="11.5546875" style="55" bestFit="1" customWidth="1"/>
    <col min="6921" max="6921" width="10.109375" style="55" bestFit="1" customWidth="1"/>
    <col min="6922" max="7165" width="9.109375" style="55"/>
    <col min="7166" max="7166" width="14.5546875" style="55" customWidth="1"/>
    <col min="7167" max="7167" width="19.5546875" style="55" customWidth="1"/>
    <col min="7168" max="7168" width="15.109375" style="55" customWidth="1"/>
    <col min="7169" max="7169" width="15.88671875" style="55" customWidth="1"/>
    <col min="7170" max="7170" width="17.5546875" style="55" customWidth="1"/>
    <col min="7171" max="7171" width="36.44140625" style="55" customWidth="1"/>
    <col min="7172" max="7172" width="20.44140625" style="55" customWidth="1"/>
    <col min="7173" max="7174" width="12.5546875" style="55" bestFit="1" customWidth="1"/>
    <col min="7175" max="7175" width="13.109375" style="55" customWidth="1"/>
    <col min="7176" max="7176" width="11.5546875" style="55" bestFit="1" customWidth="1"/>
    <col min="7177" max="7177" width="10.109375" style="55" bestFit="1" customWidth="1"/>
    <col min="7178" max="7421" width="9.109375" style="55"/>
    <col min="7422" max="7422" width="14.5546875" style="55" customWidth="1"/>
    <col min="7423" max="7423" width="19.5546875" style="55" customWidth="1"/>
    <col min="7424" max="7424" width="15.109375" style="55" customWidth="1"/>
    <col min="7425" max="7425" width="15.88671875" style="55" customWidth="1"/>
    <col min="7426" max="7426" width="17.5546875" style="55" customWidth="1"/>
    <col min="7427" max="7427" width="36.44140625" style="55" customWidth="1"/>
    <col min="7428" max="7428" width="20.44140625" style="55" customWidth="1"/>
    <col min="7429" max="7430" width="12.5546875" style="55" bestFit="1" customWidth="1"/>
    <col min="7431" max="7431" width="13.109375" style="55" customWidth="1"/>
    <col min="7432" max="7432" width="11.5546875" style="55" bestFit="1" customWidth="1"/>
    <col min="7433" max="7433" width="10.109375" style="55" bestFit="1" customWidth="1"/>
    <col min="7434" max="7677" width="9.109375" style="55"/>
    <col min="7678" max="7678" width="14.5546875" style="55" customWidth="1"/>
    <col min="7679" max="7679" width="19.5546875" style="55" customWidth="1"/>
    <col min="7680" max="7680" width="15.109375" style="55" customWidth="1"/>
    <col min="7681" max="7681" width="15.88671875" style="55" customWidth="1"/>
    <col min="7682" max="7682" width="17.5546875" style="55" customWidth="1"/>
    <col min="7683" max="7683" width="36.44140625" style="55" customWidth="1"/>
    <col min="7684" max="7684" width="20.44140625" style="55" customWidth="1"/>
    <col min="7685" max="7686" width="12.5546875" style="55" bestFit="1" customWidth="1"/>
    <col min="7687" max="7687" width="13.109375" style="55" customWidth="1"/>
    <col min="7688" max="7688" width="11.5546875" style="55" bestFit="1" customWidth="1"/>
    <col min="7689" max="7689" width="10.109375" style="55" bestFit="1" customWidth="1"/>
    <col min="7690" max="7933" width="9.109375" style="55"/>
    <col min="7934" max="7934" width="14.5546875" style="55" customWidth="1"/>
    <col min="7935" max="7935" width="19.5546875" style="55" customWidth="1"/>
    <col min="7936" max="7936" width="15.109375" style="55" customWidth="1"/>
    <col min="7937" max="7937" width="15.88671875" style="55" customWidth="1"/>
    <col min="7938" max="7938" width="17.5546875" style="55" customWidth="1"/>
    <col min="7939" max="7939" width="36.44140625" style="55" customWidth="1"/>
    <col min="7940" max="7940" width="20.44140625" style="55" customWidth="1"/>
    <col min="7941" max="7942" width="12.5546875" style="55" bestFit="1" customWidth="1"/>
    <col min="7943" max="7943" width="13.109375" style="55" customWidth="1"/>
    <col min="7944" max="7944" width="11.5546875" style="55" bestFit="1" customWidth="1"/>
    <col min="7945" max="7945" width="10.109375" style="55" bestFit="1" customWidth="1"/>
    <col min="7946" max="8189" width="9.109375" style="55"/>
    <col min="8190" max="8190" width="14.5546875" style="55" customWidth="1"/>
    <col min="8191" max="8191" width="19.5546875" style="55" customWidth="1"/>
    <col min="8192" max="8192" width="15.109375" style="55" customWidth="1"/>
    <col min="8193" max="8193" width="15.88671875" style="55" customWidth="1"/>
    <col min="8194" max="8194" width="17.5546875" style="55" customWidth="1"/>
    <col min="8195" max="8195" width="36.44140625" style="55" customWidth="1"/>
    <col min="8196" max="8196" width="20.44140625" style="55" customWidth="1"/>
    <col min="8197" max="8198" width="12.5546875" style="55" bestFit="1" customWidth="1"/>
    <col min="8199" max="8199" width="13.109375" style="55" customWidth="1"/>
    <col min="8200" max="8200" width="11.5546875" style="55" bestFit="1" customWidth="1"/>
    <col min="8201" max="8201" width="10.109375" style="55" bestFit="1" customWidth="1"/>
    <col min="8202" max="8445" width="9.109375" style="55"/>
    <col min="8446" max="8446" width="14.5546875" style="55" customWidth="1"/>
    <col min="8447" max="8447" width="19.5546875" style="55" customWidth="1"/>
    <col min="8448" max="8448" width="15.109375" style="55" customWidth="1"/>
    <col min="8449" max="8449" width="15.88671875" style="55" customWidth="1"/>
    <col min="8450" max="8450" width="17.5546875" style="55" customWidth="1"/>
    <col min="8451" max="8451" width="36.44140625" style="55" customWidth="1"/>
    <col min="8452" max="8452" width="20.44140625" style="55" customWidth="1"/>
    <col min="8453" max="8454" width="12.5546875" style="55" bestFit="1" customWidth="1"/>
    <col min="8455" max="8455" width="13.109375" style="55" customWidth="1"/>
    <col min="8456" max="8456" width="11.5546875" style="55" bestFit="1" customWidth="1"/>
    <col min="8457" max="8457" width="10.109375" style="55" bestFit="1" customWidth="1"/>
    <col min="8458" max="8701" width="9.109375" style="55"/>
    <col min="8702" max="8702" width="14.5546875" style="55" customWidth="1"/>
    <col min="8703" max="8703" width="19.5546875" style="55" customWidth="1"/>
    <col min="8704" max="8704" width="15.109375" style="55" customWidth="1"/>
    <col min="8705" max="8705" width="15.88671875" style="55" customWidth="1"/>
    <col min="8706" max="8706" width="17.5546875" style="55" customWidth="1"/>
    <col min="8707" max="8707" width="36.44140625" style="55" customWidth="1"/>
    <col min="8708" max="8708" width="20.44140625" style="55" customWidth="1"/>
    <col min="8709" max="8710" width="12.5546875" style="55" bestFit="1" customWidth="1"/>
    <col min="8711" max="8711" width="13.109375" style="55" customWidth="1"/>
    <col min="8712" max="8712" width="11.5546875" style="55" bestFit="1" customWidth="1"/>
    <col min="8713" max="8713" width="10.109375" style="55" bestFit="1" customWidth="1"/>
    <col min="8714" max="8957" width="9.109375" style="55"/>
    <col min="8958" max="8958" width="14.5546875" style="55" customWidth="1"/>
    <col min="8959" max="8959" width="19.5546875" style="55" customWidth="1"/>
    <col min="8960" max="8960" width="15.109375" style="55" customWidth="1"/>
    <col min="8961" max="8961" width="15.88671875" style="55" customWidth="1"/>
    <col min="8962" max="8962" width="17.5546875" style="55" customWidth="1"/>
    <col min="8963" max="8963" width="36.44140625" style="55" customWidth="1"/>
    <col min="8964" max="8964" width="20.44140625" style="55" customWidth="1"/>
    <col min="8965" max="8966" width="12.5546875" style="55" bestFit="1" customWidth="1"/>
    <col min="8967" max="8967" width="13.109375" style="55" customWidth="1"/>
    <col min="8968" max="8968" width="11.5546875" style="55" bestFit="1" customWidth="1"/>
    <col min="8969" max="8969" width="10.109375" style="55" bestFit="1" customWidth="1"/>
    <col min="8970" max="9213" width="9.109375" style="55"/>
    <col min="9214" max="9214" width="14.5546875" style="55" customWidth="1"/>
    <col min="9215" max="9215" width="19.5546875" style="55" customWidth="1"/>
    <col min="9216" max="9216" width="15.109375" style="55" customWidth="1"/>
    <col min="9217" max="9217" width="15.88671875" style="55" customWidth="1"/>
    <col min="9218" max="9218" width="17.5546875" style="55" customWidth="1"/>
    <col min="9219" max="9219" width="36.44140625" style="55" customWidth="1"/>
    <col min="9220" max="9220" width="20.44140625" style="55" customWidth="1"/>
    <col min="9221" max="9222" width="12.5546875" style="55" bestFit="1" customWidth="1"/>
    <col min="9223" max="9223" width="13.109375" style="55" customWidth="1"/>
    <col min="9224" max="9224" width="11.5546875" style="55" bestFit="1" customWidth="1"/>
    <col min="9225" max="9225" width="10.109375" style="55" bestFit="1" customWidth="1"/>
    <col min="9226" max="9469" width="9.109375" style="55"/>
    <col min="9470" max="9470" width="14.5546875" style="55" customWidth="1"/>
    <col min="9471" max="9471" width="19.5546875" style="55" customWidth="1"/>
    <col min="9472" max="9472" width="15.109375" style="55" customWidth="1"/>
    <col min="9473" max="9473" width="15.88671875" style="55" customWidth="1"/>
    <col min="9474" max="9474" width="17.5546875" style="55" customWidth="1"/>
    <col min="9475" max="9475" width="36.44140625" style="55" customWidth="1"/>
    <col min="9476" max="9476" width="20.44140625" style="55" customWidth="1"/>
    <col min="9477" max="9478" width="12.5546875" style="55" bestFit="1" customWidth="1"/>
    <col min="9479" max="9479" width="13.109375" style="55" customWidth="1"/>
    <col min="9480" max="9480" width="11.5546875" style="55" bestFit="1" customWidth="1"/>
    <col min="9481" max="9481" width="10.109375" style="55" bestFit="1" customWidth="1"/>
    <col min="9482" max="9725" width="9.109375" style="55"/>
    <col min="9726" max="9726" width="14.5546875" style="55" customWidth="1"/>
    <col min="9727" max="9727" width="19.5546875" style="55" customWidth="1"/>
    <col min="9728" max="9728" width="15.109375" style="55" customWidth="1"/>
    <col min="9729" max="9729" width="15.88671875" style="55" customWidth="1"/>
    <col min="9730" max="9730" width="17.5546875" style="55" customWidth="1"/>
    <col min="9731" max="9731" width="36.44140625" style="55" customWidth="1"/>
    <col min="9732" max="9732" width="20.44140625" style="55" customWidth="1"/>
    <col min="9733" max="9734" width="12.5546875" style="55" bestFit="1" customWidth="1"/>
    <col min="9735" max="9735" width="13.109375" style="55" customWidth="1"/>
    <col min="9736" max="9736" width="11.5546875" style="55" bestFit="1" customWidth="1"/>
    <col min="9737" max="9737" width="10.109375" style="55" bestFit="1" customWidth="1"/>
    <col min="9738" max="9981" width="9.109375" style="55"/>
    <col min="9982" max="9982" width="14.5546875" style="55" customWidth="1"/>
    <col min="9983" max="9983" width="19.5546875" style="55" customWidth="1"/>
    <col min="9984" max="9984" width="15.109375" style="55" customWidth="1"/>
    <col min="9985" max="9985" width="15.88671875" style="55" customWidth="1"/>
    <col min="9986" max="9986" width="17.5546875" style="55" customWidth="1"/>
    <col min="9987" max="9987" width="36.44140625" style="55" customWidth="1"/>
    <col min="9988" max="9988" width="20.44140625" style="55" customWidth="1"/>
    <col min="9989" max="9990" width="12.5546875" style="55" bestFit="1" customWidth="1"/>
    <col min="9991" max="9991" width="13.109375" style="55" customWidth="1"/>
    <col min="9992" max="9992" width="11.5546875" style="55" bestFit="1" customWidth="1"/>
    <col min="9993" max="9993" width="10.109375" style="55" bestFit="1" customWidth="1"/>
    <col min="9994" max="10237" width="9.109375" style="55"/>
    <col min="10238" max="10238" width="14.5546875" style="55" customWidth="1"/>
    <col min="10239" max="10239" width="19.5546875" style="55" customWidth="1"/>
    <col min="10240" max="10240" width="15.109375" style="55" customWidth="1"/>
    <col min="10241" max="10241" width="15.88671875" style="55" customWidth="1"/>
    <col min="10242" max="10242" width="17.5546875" style="55" customWidth="1"/>
    <col min="10243" max="10243" width="36.44140625" style="55" customWidth="1"/>
    <col min="10244" max="10244" width="20.44140625" style="55" customWidth="1"/>
    <col min="10245" max="10246" width="12.5546875" style="55" bestFit="1" customWidth="1"/>
    <col min="10247" max="10247" width="13.109375" style="55" customWidth="1"/>
    <col min="10248" max="10248" width="11.5546875" style="55" bestFit="1" customWidth="1"/>
    <col min="10249" max="10249" width="10.109375" style="55" bestFit="1" customWidth="1"/>
    <col min="10250" max="10493" width="9.109375" style="55"/>
    <col min="10494" max="10494" width="14.5546875" style="55" customWidth="1"/>
    <col min="10495" max="10495" width="19.5546875" style="55" customWidth="1"/>
    <col min="10496" max="10496" width="15.109375" style="55" customWidth="1"/>
    <col min="10497" max="10497" width="15.88671875" style="55" customWidth="1"/>
    <col min="10498" max="10498" width="17.5546875" style="55" customWidth="1"/>
    <col min="10499" max="10499" width="36.44140625" style="55" customWidth="1"/>
    <col min="10500" max="10500" width="20.44140625" style="55" customWidth="1"/>
    <col min="10501" max="10502" width="12.5546875" style="55" bestFit="1" customWidth="1"/>
    <col min="10503" max="10503" width="13.109375" style="55" customWidth="1"/>
    <col min="10504" max="10504" width="11.5546875" style="55" bestFit="1" customWidth="1"/>
    <col min="10505" max="10505" width="10.109375" style="55" bestFit="1" customWidth="1"/>
    <col min="10506" max="10749" width="9.109375" style="55"/>
    <col min="10750" max="10750" width="14.5546875" style="55" customWidth="1"/>
    <col min="10751" max="10751" width="19.5546875" style="55" customWidth="1"/>
    <col min="10752" max="10752" width="15.109375" style="55" customWidth="1"/>
    <col min="10753" max="10753" width="15.88671875" style="55" customWidth="1"/>
    <col min="10754" max="10754" width="17.5546875" style="55" customWidth="1"/>
    <col min="10755" max="10755" width="36.44140625" style="55" customWidth="1"/>
    <col min="10756" max="10756" width="20.44140625" style="55" customWidth="1"/>
    <col min="10757" max="10758" width="12.5546875" style="55" bestFit="1" customWidth="1"/>
    <col min="10759" max="10759" width="13.109375" style="55" customWidth="1"/>
    <col min="10760" max="10760" width="11.5546875" style="55" bestFit="1" customWidth="1"/>
    <col min="10761" max="10761" width="10.109375" style="55" bestFit="1" customWidth="1"/>
    <col min="10762" max="11005" width="9.109375" style="55"/>
    <col min="11006" max="11006" width="14.5546875" style="55" customWidth="1"/>
    <col min="11007" max="11007" width="19.5546875" style="55" customWidth="1"/>
    <col min="11008" max="11008" width="15.109375" style="55" customWidth="1"/>
    <col min="11009" max="11009" width="15.88671875" style="55" customWidth="1"/>
    <col min="11010" max="11010" width="17.5546875" style="55" customWidth="1"/>
    <col min="11011" max="11011" width="36.44140625" style="55" customWidth="1"/>
    <col min="11012" max="11012" width="20.44140625" style="55" customWidth="1"/>
    <col min="11013" max="11014" width="12.5546875" style="55" bestFit="1" customWidth="1"/>
    <col min="11015" max="11015" width="13.109375" style="55" customWidth="1"/>
    <col min="11016" max="11016" width="11.5546875" style="55" bestFit="1" customWidth="1"/>
    <col min="11017" max="11017" width="10.109375" style="55" bestFit="1" customWidth="1"/>
    <col min="11018" max="11261" width="9.109375" style="55"/>
    <col min="11262" max="11262" width="14.5546875" style="55" customWidth="1"/>
    <col min="11263" max="11263" width="19.5546875" style="55" customWidth="1"/>
    <col min="11264" max="11264" width="15.109375" style="55" customWidth="1"/>
    <col min="11265" max="11265" width="15.88671875" style="55" customWidth="1"/>
    <col min="11266" max="11266" width="17.5546875" style="55" customWidth="1"/>
    <col min="11267" max="11267" width="36.44140625" style="55" customWidth="1"/>
    <col min="11268" max="11268" width="20.44140625" style="55" customWidth="1"/>
    <col min="11269" max="11270" width="12.5546875" style="55" bestFit="1" customWidth="1"/>
    <col min="11271" max="11271" width="13.109375" style="55" customWidth="1"/>
    <col min="11272" max="11272" width="11.5546875" style="55" bestFit="1" customWidth="1"/>
    <col min="11273" max="11273" width="10.109375" style="55" bestFit="1" customWidth="1"/>
    <col min="11274" max="11517" width="9.109375" style="55"/>
    <col min="11518" max="11518" width="14.5546875" style="55" customWidth="1"/>
    <col min="11519" max="11519" width="19.5546875" style="55" customWidth="1"/>
    <col min="11520" max="11520" width="15.109375" style="55" customWidth="1"/>
    <col min="11521" max="11521" width="15.88671875" style="55" customWidth="1"/>
    <col min="11522" max="11522" width="17.5546875" style="55" customWidth="1"/>
    <col min="11523" max="11523" width="36.44140625" style="55" customWidth="1"/>
    <col min="11524" max="11524" width="20.44140625" style="55" customWidth="1"/>
    <col min="11525" max="11526" width="12.5546875" style="55" bestFit="1" customWidth="1"/>
    <col min="11527" max="11527" width="13.109375" style="55" customWidth="1"/>
    <col min="11528" max="11528" width="11.5546875" style="55" bestFit="1" customWidth="1"/>
    <col min="11529" max="11529" width="10.109375" style="55" bestFit="1" customWidth="1"/>
    <col min="11530" max="11773" width="9.109375" style="55"/>
    <col min="11774" max="11774" width="14.5546875" style="55" customWidth="1"/>
    <col min="11775" max="11775" width="19.5546875" style="55" customWidth="1"/>
    <col min="11776" max="11776" width="15.109375" style="55" customWidth="1"/>
    <col min="11777" max="11777" width="15.88671875" style="55" customWidth="1"/>
    <col min="11778" max="11778" width="17.5546875" style="55" customWidth="1"/>
    <col min="11779" max="11779" width="36.44140625" style="55" customWidth="1"/>
    <col min="11780" max="11780" width="20.44140625" style="55" customWidth="1"/>
    <col min="11781" max="11782" width="12.5546875" style="55" bestFit="1" customWidth="1"/>
    <col min="11783" max="11783" width="13.109375" style="55" customWidth="1"/>
    <col min="11784" max="11784" width="11.5546875" style="55" bestFit="1" customWidth="1"/>
    <col min="11785" max="11785" width="10.109375" style="55" bestFit="1" customWidth="1"/>
    <col min="11786" max="12029" width="9.109375" style="55"/>
    <col min="12030" max="12030" width="14.5546875" style="55" customWidth="1"/>
    <col min="12031" max="12031" width="19.5546875" style="55" customWidth="1"/>
    <col min="12032" max="12032" width="15.109375" style="55" customWidth="1"/>
    <col min="12033" max="12033" width="15.88671875" style="55" customWidth="1"/>
    <col min="12034" max="12034" width="17.5546875" style="55" customWidth="1"/>
    <col min="12035" max="12035" width="36.44140625" style="55" customWidth="1"/>
    <col min="12036" max="12036" width="20.44140625" style="55" customWidth="1"/>
    <col min="12037" max="12038" width="12.5546875" style="55" bestFit="1" customWidth="1"/>
    <col min="12039" max="12039" width="13.109375" style="55" customWidth="1"/>
    <col min="12040" max="12040" width="11.5546875" style="55" bestFit="1" customWidth="1"/>
    <col min="12041" max="12041" width="10.109375" style="55" bestFit="1" customWidth="1"/>
    <col min="12042" max="12285" width="9.109375" style="55"/>
    <col min="12286" max="12286" width="14.5546875" style="55" customWidth="1"/>
    <col min="12287" max="12287" width="19.5546875" style="55" customWidth="1"/>
    <col min="12288" max="12288" width="15.109375" style="55" customWidth="1"/>
    <col min="12289" max="12289" width="15.88671875" style="55" customWidth="1"/>
    <col min="12290" max="12290" width="17.5546875" style="55" customWidth="1"/>
    <col min="12291" max="12291" width="36.44140625" style="55" customWidth="1"/>
    <col min="12292" max="12292" width="20.44140625" style="55" customWidth="1"/>
    <col min="12293" max="12294" width="12.5546875" style="55" bestFit="1" customWidth="1"/>
    <col min="12295" max="12295" width="13.109375" style="55" customWidth="1"/>
    <col min="12296" max="12296" width="11.5546875" style="55" bestFit="1" customWidth="1"/>
    <col min="12297" max="12297" width="10.109375" style="55" bestFit="1" customWidth="1"/>
    <col min="12298" max="12541" width="9.109375" style="55"/>
    <col min="12542" max="12542" width="14.5546875" style="55" customWidth="1"/>
    <col min="12543" max="12543" width="19.5546875" style="55" customWidth="1"/>
    <col min="12544" max="12544" width="15.109375" style="55" customWidth="1"/>
    <col min="12545" max="12545" width="15.88671875" style="55" customWidth="1"/>
    <col min="12546" max="12546" width="17.5546875" style="55" customWidth="1"/>
    <col min="12547" max="12547" width="36.44140625" style="55" customWidth="1"/>
    <col min="12548" max="12548" width="20.44140625" style="55" customWidth="1"/>
    <col min="12549" max="12550" width="12.5546875" style="55" bestFit="1" customWidth="1"/>
    <col min="12551" max="12551" width="13.109375" style="55" customWidth="1"/>
    <col min="12552" max="12552" width="11.5546875" style="55" bestFit="1" customWidth="1"/>
    <col min="12553" max="12553" width="10.109375" style="55" bestFit="1" customWidth="1"/>
    <col min="12554" max="12797" width="9.109375" style="55"/>
    <col min="12798" max="12798" width="14.5546875" style="55" customWidth="1"/>
    <col min="12799" max="12799" width="19.5546875" style="55" customWidth="1"/>
    <col min="12800" max="12800" width="15.109375" style="55" customWidth="1"/>
    <col min="12801" max="12801" width="15.88671875" style="55" customWidth="1"/>
    <col min="12802" max="12802" width="17.5546875" style="55" customWidth="1"/>
    <col min="12803" max="12803" width="36.44140625" style="55" customWidth="1"/>
    <col min="12804" max="12804" width="20.44140625" style="55" customWidth="1"/>
    <col min="12805" max="12806" width="12.5546875" style="55" bestFit="1" customWidth="1"/>
    <col min="12807" max="12807" width="13.109375" style="55" customWidth="1"/>
    <col min="12808" max="12808" width="11.5546875" style="55" bestFit="1" customWidth="1"/>
    <col min="12809" max="12809" width="10.109375" style="55" bestFit="1" customWidth="1"/>
    <col min="12810" max="13053" width="9.109375" style="55"/>
    <col min="13054" max="13054" width="14.5546875" style="55" customWidth="1"/>
    <col min="13055" max="13055" width="19.5546875" style="55" customWidth="1"/>
    <col min="13056" max="13056" width="15.109375" style="55" customWidth="1"/>
    <col min="13057" max="13057" width="15.88671875" style="55" customWidth="1"/>
    <col min="13058" max="13058" width="17.5546875" style="55" customWidth="1"/>
    <col min="13059" max="13059" width="36.44140625" style="55" customWidth="1"/>
    <col min="13060" max="13060" width="20.44140625" style="55" customWidth="1"/>
    <col min="13061" max="13062" width="12.5546875" style="55" bestFit="1" customWidth="1"/>
    <col min="13063" max="13063" width="13.109375" style="55" customWidth="1"/>
    <col min="13064" max="13064" width="11.5546875" style="55" bestFit="1" customWidth="1"/>
    <col min="13065" max="13065" width="10.109375" style="55" bestFit="1" customWidth="1"/>
    <col min="13066" max="13309" width="9.109375" style="55"/>
    <col min="13310" max="13310" width="14.5546875" style="55" customWidth="1"/>
    <col min="13311" max="13311" width="19.5546875" style="55" customWidth="1"/>
    <col min="13312" max="13312" width="15.109375" style="55" customWidth="1"/>
    <col min="13313" max="13313" width="15.88671875" style="55" customWidth="1"/>
    <col min="13314" max="13314" width="17.5546875" style="55" customWidth="1"/>
    <col min="13315" max="13315" width="36.44140625" style="55" customWidth="1"/>
    <col min="13316" max="13316" width="20.44140625" style="55" customWidth="1"/>
    <col min="13317" max="13318" width="12.5546875" style="55" bestFit="1" customWidth="1"/>
    <col min="13319" max="13319" width="13.109375" style="55" customWidth="1"/>
    <col min="13320" max="13320" width="11.5546875" style="55" bestFit="1" customWidth="1"/>
    <col min="13321" max="13321" width="10.109375" style="55" bestFit="1" customWidth="1"/>
    <col min="13322" max="13565" width="9.109375" style="55"/>
    <col min="13566" max="13566" width="14.5546875" style="55" customWidth="1"/>
    <col min="13567" max="13567" width="19.5546875" style="55" customWidth="1"/>
    <col min="13568" max="13568" width="15.109375" style="55" customWidth="1"/>
    <col min="13569" max="13569" width="15.88671875" style="55" customWidth="1"/>
    <col min="13570" max="13570" width="17.5546875" style="55" customWidth="1"/>
    <col min="13571" max="13571" width="36.44140625" style="55" customWidth="1"/>
    <col min="13572" max="13572" width="20.44140625" style="55" customWidth="1"/>
    <col min="13573" max="13574" width="12.5546875" style="55" bestFit="1" customWidth="1"/>
    <col min="13575" max="13575" width="13.109375" style="55" customWidth="1"/>
    <col min="13576" max="13576" width="11.5546875" style="55" bestFit="1" customWidth="1"/>
    <col min="13577" max="13577" width="10.109375" style="55" bestFit="1" customWidth="1"/>
    <col min="13578" max="13821" width="9.109375" style="55"/>
    <col min="13822" max="13822" width="14.5546875" style="55" customWidth="1"/>
    <col min="13823" max="13823" width="19.5546875" style="55" customWidth="1"/>
    <col min="13824" max="13824" width="15.109375" style="55" customWidth="1"/>
    <col min="13825" max="13825" width="15.88671875" style="55" customWidth="1"/>
    <col min="13826" max="13826" width="17.5546875" style="55" customWidth="1"/>
    <col min="13827" max="13827" width="36.44140625" style="55" customWidth="1"/>
    <col min="13828" max="13828" width="20.44140625" style="55" customWidth="1"/>
    <col min="13829" max="13830" width="12.5546875" style="55" bestFit="1" customWidth="1"/>
    <col min="13831" max="13831" width="13.109375" style="55" customWidth="1"/>
    <col min="13832" max="13832" width="11.5546875" style="55" bestFit="1" customWidth="1"/>
    <col min="13833" max="13833" width="10.109375" style="55" bestFit="1" customWidth="1"/>
    <col min="13834" max="14077" width="9.109375" style="55"/>
    <col min="14078" max="14078" width="14.5546875" style="55" customWidth="1"/>
    <col min="14079" max="14079" width="19.5546875" style="55" customWidth="1"/>
    <col min="14080" max="14080" width="15.109375" style="55" customWidth="1"/>
    <col min="14081" max="14081" width="15.88671875" style="55" customWidth="1"/>
    <col min="14082" max="14082" width="17.5546875" style="55" customWidth="1"/>
    <col min="14083" max="14083" width="36.44140625" style="55" customWidth="1"/>
    <col min="14084" max="14084" width="20.44140625" style="55" customWidth="1"/>
    <col min="14085" max="14086" width="12.5546875" style="55" bestFit="1" customWidth="1"/>
    <col min="14087" max="14087" width="13.109375" style="55" customWidth="1"/>
    <col min="14088" max="14088" width="11.5546875" style="55" bestFit="1" customWidth="1"/>
    <col min="14089" max="14089" width="10.109375" style="55" bestFit="1" customWidth="1"/>
    <col min="14090" max="14333" width="9.109375" style="55"/>
    <col min="14334" max="14334" width="14.5546875" style="55" customWidth="1"/>
    <col min="14335" max="14335" width="19.5546875" style="55" customWidth="1"/>
    <col min="14336" max="14336" width="15.109375" style="55" customWidth="1"/>
    <col min="14337" max="14337" width="15.88671875" style="55" customWidth="1"/>
    <col min="14338" max="14338" width="17.5546875" style="55" customWidth="1"/>
    <col min="14339" max="14339" width="36.44140625" style="55" customWidth="1"/>
    <col min="14340" max="14340" width="20.44140625" style="55" customWidth="1"/>
    <col min="14341" max="14342" width="12.5546875" style="55" bestFit="1" customWidth="1"/>
    <col min="14343" max="14343" width="13.109375" style="55" customWidth="1"/>
    <col min="14344" max="14344" width="11.5546875" style="55" bestFit="1" customWidth="1"/>
    <col min="14345" max="14345" width="10.109375" style="55" bestFit="1" customWidth="1"/>
    <col min="14346" max="14589" width="9.109375" style="55"/>
    <col min="14590" max="14590" width="14.5546875" style="55" customWidth="1"/>
    <col min="14591" max="14591" width="19.5546875" style="55" customWidth="1"/>
    <col min="14592" max="14592" width="15.109375" style="55" customWidth="1"/>
    <col min="14593" max="14593" width="15.88671875" style="55" customWidth="1"/>
    <col min="14594" max="14594" width="17.5546875" style="55" customWidth="1"/>
    <col min="14595" max="14595" width="36.44140625" style="55" customWidth="1"/>
    <col min="14596" max="14596" width="20.44140625" style="55" customWidth="1"/>
    <col min="14597" max="14598" width="12.5546875" style="55" bestFit="1" customWidth="1"/>
    <col min="14599" max="14599" width="13.109375" style="55" customWidth="1"/>
    <col min="14600" max="14600" width="11.5546875" style="55" bestFit="1" customWidth="1"/>
    <col min="14601" max="14601" width="10.109375" style="55" bestFit="1" customWidth="1"/>
    <col min="14602" max="14845" width="9.109375" style="55"/>
    <col min="14846" max="14846" width="14.5546875" style="55" customWidth="1"/>
    <col min="14847" max="14847" width="19.5546875" style="55" customWidth="1"/>
    <col min="14848" max="14848" width="15.109375" style="55" customWidth="1"/>
    <col min="14849" max="14849" width="15.88671875" style="55" customWidth="1"/>
    <col min="14850" max="14850" width="17.5546875" style="55" customWidth="1"/>
    <col min="14851" max="14851" width="36.44140625" style="55" customWidth="1"/>
    <col min="14852" max="14852" width="20.44140625" style="55" customWidth="1"/>
    <col min="14853" max="14854" width="12.5546875" style="55" bestFit="1" customWidth="1"/>
    <col min="14855" max="14855" width="13.109375" style="55" customWidth="1"/>
    <col min="14856" max="14856" width="11.5546875" style="55" bestFit="1" customWidth="1"/>
    <col min="14857" max="14857" width="10.109375" style="55" bestFit="1" customWidth="1"/>
    <col min="14858" max="15101" width="9.109375" style="55"/>
    <col min="15102" max="15102" width="14.5546875" style="55" customWidth="1"/>
    <col min="15103" max="15103" width="19.5546875" style="55" customWidth="1"/>
    <col min="15104" max="15104" width="15.109375" style="55" customWidth="1"/>
    <col min="15105" max="15105" width="15.88671875" style="55" customWidth="1"/>
    <col min="15106" max="15106" width="17.5546875" style="55" customWidth="1"/>
    <col min="15107" max="15107" width="36.44140625" style="55" customWidth="1"/>
    <col min="15108" max="15108" width="20.44140625" style="55" customWidth="1"/>
    <col min="15109" max="15110" width="12.5546875" style="55" bestFit="1" customWidth="1"/>
    <col min="15111" max="15111" width="13.109375" style="55" customWidth="1"/>
    <col min="15112" max="15112" width="11.5546875" style="55" bestFit="1" customWidth="1"/>
    <col min="15113" max="15113" width="10.109375" style="55" bestFit="1" customWidth="1"/>
    <col min="15114" max="15357" width="9.109375" style="55"/>
    <col min="15358" max="15358" width="14.5546875" style="55" customWidth="1"/>
    <col min="15359" max="15359" width="19.5546875" style="55" customWidth="1"/>
    <col min="15360" max="15360" width="15.109375" style="55" customWidth="1"/>
    <col min="15361" max="15361" width="15.88671875" style="55" customWidth="1"/>
    <col min="15362" max="15362" width="17.5546875" style="55" customWidth="1"/>
    <col min="15363" max="15363" width="36.44140625" style="55" customWidth="1"/>
    <col min="15364" max="15364" width="20.44140625" style="55" customWidth="1"/>
    <col min="15365" max="15366" width="12.5546875" style="55" bestFit="1" customWidth="1"/>
    <col min="15367" max="15367" width="13.109375" style="55" customWidth="1"/>
    <col min="15368" max="15368" width="11.5546875" style="55" bestFit="1" customWidth="1"/>
    <col min="15369" max="15369" width="10.109375" style="55" bestFit="1" customWidth="1"/>
    <col min="15370" max="15613" width="9.109375" style="55"/>
    <col min="15614" max="15614" width="14.5546875" style="55" customWidth="1"/>
    <col min="15615" max="15615" width="19.5546875" style="55" customWidth="1"/>
    <col min="15616" max="15616" width="15.109375" style="55" customWidth="1"/>
    <col min="15617" max="15617" width="15.88671875" style="55" customWidth="1"/>
    <col min="15618" max="15618" width="17.5546875" style="55" customWidth="1"/>
    <col min="15619" max="15619" width="36.44140625" style="55" customWidth="1"/>
    <col min="15620" max="15620" width="20.44140625" style="55" customWidth="1"/>
    <col min="15621" max="15622" width="12.5546875" style="55" bestFit="1" customWidth="1"/>
    <col min="15623" max="15623" width="13.109375" style="55" customWidth="1"/>
    <col min="15624" max="15624" width="11.5546875" style="55" bestFit="1" customWidth="1"/>
    <col min="15625" max="15625" width="10.109375" style="55" bestFit="1" customWidth="1"/>
    <col min="15626" max="15869" width="9.109375" style="55"/>
    <col min="15870" max="15870" width="14.5546875" style="55" customWidth="1"/>
    <col min="15871" max="15871" width="19.5546875" style="55" customWidth="1"/>
    <col min="15872" max="15872" width="15.109375" style="55" customWidth="1"/>
    <col min="15873" max="15873" width="15.88671875" style="55" customWidth="1"/>
    <col min="15874" max="15874" width="17.5546875" style="55" customWidth="1"/>
    <col min="15875" max="15875" width="36.44140625" style="55" customWidth="1"/>
    <col min="15876" max="15876" width="20.44140625" style="55" customWidth="1"/>
    <col min="15877" max="15878" width="12.5546875" style="55" bestFit="1" customWidth="1"/>
    <col min="15879" max="15879" width="13.109375" style="55" customWidth="1"/>
    <col min="15880" max="15880" width="11.5546875" style="55" bestFit="1" customWidth="1"/>
    <col min="15881" max="15881" width="10.109375" style="55" bestFit="1" customWidth="1"/>
    <col min="15882" max="16125" width="9.109375" style="55"/>
    <col min="16126" max="16126" width="14.5546875" style="55" customWidth="1"/>
    <col min="16127" max="16127" width="19.5546875" style="55" customWidth="1"/>
    <col min="16128" max="16128" width="15.109375" style="55" customWidth="1"/>
    <col min="16129" max="16129" width="15.88671875" style="55" customWidth="1"/>
    <col min="16130" max="16130" width="17.5546875" style="55" customWidth="1"/>
    <col min="16131" max="16131" width="36.44140625" style="55" customWidth="1"/>
    <col min="16132" max="16132" width="20.44140625" style="55" customWidth="1"/>
    <col min="16133" max="16134" width="12.5546875" style="55" bestFit="1" customWidth="1"/>
    <col min="16135" max="16135" width="13.109375" style="55" customWidth="1"/>
    <col min="16136" max="16136" width="11.5546875" style="55" bestFit="1" customWidth="1"/>
    <col min="16137" max="16137" width="10.109375" style="55" bestFit="1" customWidth="1"/>
    <col min="16138" max="16383" width="9.109375" style="55"/>
    <col min="16384" max="16384" width="9.109375" style="55" customWidth="1"/>
  </cols>
  <sheetData>
    <row r="1" spans="1:11" ht="69.599999999999994" x14ac:dyDescent="0.3">
      <c r="A1" s="122" t="s">
        <v>63</v>
      </c>
      <c r="B1" s="123" t="s">
        <v>64</v>
      </c>
      <c r="C1" s="124" t="s">
        <v>65</v>
      </c>
      <c r="D1" s="125" t="s">
        <v>66</v>
      </c>
      <c r="E1" s="126" t="s">
        <v>67</v>
      </c>
      <c r="F1" s="125" t="s">
        <v>68</v>
      </c>
      <c r="G1" s="230">
        <f>VYHLED!H1</f>
        <v>2021</v>
      </c>
      <c r="H1" s="230">
        <f>VYHLED!I1</f>
        <v>2022</v>
      </c>
      <c r="I1" s="230">
        <f>VYHLED!J1</f>
        <v>2023</v>
      </c>
      <c r="J1" s="230">
        <f>VYHLED!K1</f>
        <v>2024</v>
      </c>
    </row>
    <row r="2" spans="1:11" ht="39.6" x14ac:dyDescent="0.3">
      <c r="A2" s="128" t="s">
        <v>114</v>
      </c>
      <c r="B2" s="134" t="s">
        <v>115</v>
      </c>
      <c r="C2" s="52">
        <v>3582</v>
      </c>
      <c r="D2" s="52">
        <v>6122</v>
      </c>
      <c r="E2" s="52" t="s">
        <v>117</v>
      </c>
      <c r="F2" s="130" t="s">
        <v>305</v>
      </c>
      <c r="G2" s="135"/>
      <c r="H2" s="135"/>
      <c r="I2" s="135"/>
      <c r="J2" s="135"/>
    </row>
    <row r="3" spans="1:11" x14ac:dyDescent="0.3">
      <c r="A3" s="128" t="s">
        <v>114</v>
      </c>
      <c r="B3" s="134" t="s">
        <v>115</v>
      </c>
      <c r="C3" s="52">
        <v>3582</v>
      </c>
      <c r="D3" s="52">
        <v>6122</v>
      </c>
      <c r="E3" s="52" t="s">
        <v>117</v>
      </c>
      <c r="F3" s="130" t="s">
        <v>118</v>
      </c>
      <c r="G3" s="135"/>
      <c r="H3" s="135"/>
      <c r="I3" s="135"/>
      <c r="J3" s="135"/>
    </row>
    <row r="4" spans="1:11" x14ac:dyDescent="0.3">
      <c r="A4" s="128" t="s">
        <v>114</v>
      </c>
      <c r="B4" s="134" t="s">
        <v>115</v>
      </c>
      <c r="C4" s="52">
        <v>3582</v>
      </c>
      <c r="D4" s="52">
        <v>6122</v>
      </c>
      <c r="E4" s="52" t="s">
        <v>117</v>
      </c>
      <c r="F4" s="130" t="s">
        <v>122</v>
      </c>
      <c r="G4" s="136">
        <v>1780000</v>
      </c>
      <c r="H4" s="135"/>
      <c r="I4" s="135"/>
      <c r="J4" s="135"/>
    </row>
    <row r="5" spans="1:11" x14ac:dyDescent="0.3">
      <c r="A5" s="128" t="s">
        <v>114</v>
      </c>
      <c r="B5" s="134" t="s">
        <v>115</v>
      </c>
      <c r="C5" s="52">
        <v>3582</v>
      </c>
      <c r="D5" s="52">
        <v>6122</v>
      </c>
      <c r="E5" s="52" t="s">
        <v>117</v>
      </c>
      <c r="F5" s="130" t="s">
        <v>123</v>
      </c>
      <c r="G5" s="135"/>
      <c r="H5" s="135">
        <v>1800000</v>
      </c>
      <c r="I5" s="135"/>
      <c r="J5" s="135"/>
    </row>
    <row r="6" spans="1:11" x14ac:dyDescent="0.3">
      <c r="A6" s="128" t="s">
        <v>114</v>
      </c>
      <c r="B6" s="134" t="s">
        <v>115</v>
      </c>
      <c r="C6" s="52">
        <v>3582</v>
      </c>
      <c r="D6" s="52">
        <v>6122</v>
      </c>
      <c r="E6" s="52" t="s">
        <v>117</v>
      </c>
      <c r="F6" s="130" t="s">
        <v>124</v>
      </c>
      <c r="G6" s="135">
        <v>45000</v>
      </c>
      <c r="H6" s="135">
        <v>45000</v>
      </c>
      <c r="I6" s="135"/>
      <c r="J6" s="135"/>
    </row>
    <row r="7" spans="1:11" x14ac:dyDescent="0.3">
      <c r="A7" s="128" t="s">
        <v>114</v>
      </c>
      <c r="B7" s="134" t="s">
        <v>115</v>
      </c>
      <c r="C7" s="52">
        <v>3582</v>
      </c>
      <c r="D7" s="52">
        <v>6122</v>
      </c>
      <c r="E7" s="52" t="s">
        <v>117</v>
      </c>
      <c r="F7" s="130" t="s">
        <v>306</v>
      </c>
      <c r="G7" s="135"/>
      <c r="H7" s="135"/>
      <c r="I7" s="135"/>
      <c r="J7" s="135"/>
    </row>
    <row r="8" spans="1:11" x14ac:dyDescent="0.3">
      <c r="A8" s="128" t="s">
        <v>114</v>
      </c>
      <c r="B8" s="134" t="s">
        <v>115</v>
      </c>
      <c r="C8" s="52">
        <v>3582</v>
      </c>
      <c r="D8" s="52">
        <v>6122</v>
      </c>
      <c r="E8" s="52" t="s">
        <v>117</v>
      </c>
      <c r="F8" s="130" t="s">
        <v>307</v>
      </c>
      <c r="G8" s="136">
        <v>1400000</v>
      </c>
      <c r="H8" s="135"/>
      <c r="I8" s="135"/>
      <c r="J8" s="135"/>
    </row>
    <row r="9" spans="1:11" x14ac:dyDescent="0.3">
      <c r="A9" s="128" t="s">
        <v>114</v>
      </c>
      <c r="B9" s="134" t="s">
        <v>115</v>
      </c>
      <c r="C9" s="52">
        <v>3571</v>
      </c>
      <c r="D9" s="52">
        <v>6121</v>
      </c>
      <c r="E9" s="52" t="s">
        <v>116</v>
      </c>
      <c r="F9" s="184" t="s">
        <v>119</v>
      </c>
      <c r="G9" s="231">
        <v>12790000</v>
      </c>
      <c r="I9" s="135"/>
      <c r="J9" s="135"/>
      <c r="K9" s="232"/>
    </row>
    <row r="10" spans="1:11" ht="26.4" x14ac:dyDescent="0.3">
      <c r="A10" s="128" t="s">
        <v>114</v>
      </c>
      <c r="B10" s="134" t="s">
        <v>115</v>
      </c>
      <c r="C10" s="52">
        <v>3571</v>
      </c>
      <c r="D10" s="52">
        <v>6121</v>
      </c>
      <c r="E10" s="52" t="s">
        <v>116</v>
      </c>
      <c r="F10" s="184" t="s">
        <v>120</v>
      </c>
      <c r="G10" s="233">
        <v>45000</v>
      </c>
      <c r="J10" s="131"/>
    </row>
    <row r="11" spans="1:11" x14ac:dyDescent="0.3">
      <c r="A11" s="128" t="s">
        <v>114</v>
      </c>
      <c r="B11" s="134" t="s">
        <v>115</v>
      </c>
      <c r="C11" s="52">
        <v>3571</v>
      </c>
      <c r="D11" s="52">
        <v>6121</v>
      </c>
      <c r="E11" s="52" t="s">
        <v>116</v>
      </c>
      <c r="F11" s="184" t="s">
        <v>121</v>
      </c>
      <c r="H11" s="136">
        <v>10000000</v>
      </c>
      <c r="I11" s="136">
        <v>6000000</v>
      </c>
      <c r="J11" s="136"/>
    </row>
    <row r="12" spans="1:11" x14ac:dyDescent="0.3">
      <c r="A12" s="128" t="s">
        <v>114</v>
      </c>
      <c r="B12" s="134" t="s">
        <v>115</v>
      </c>
      <c r="C12" s="52">
        <v>3571</v>
      </c>
      <c r="D12" s="52">
        <v>6121</v>
      </c>
      <c r="E12" s="52" t="s">
        <v>116</v>
      </c>
      <c r="F12" s="184" t="s">
        <v>308</v>
      </c>
      <c r="G12" s="136">
        <v>60000</v>
      </c>
      <c r="J12" s="131"/>
    </row>
    <row r="13" spans="1:11" ht="26.4" x14ac:dyDescent="0.3">
      <c r="A13" s="128" t="s">
        <v>114</v>
      </c>
      <c r="B13" s="134" t="s">
        <v>115</v>
      </c>
      <c r="C13" s="52">
        <v>3571</v>
      </c>
      <c r="D13" s="52">
        <v>6121</v>
      </c>
      <c r="E13" s="52" t="s">
        <v>116</v>
      </c>
      <c r="F13" s="130" t="s">
        <v>309</v>
      </c>
      <c r="J13" s="131"/>
    </row>
    <row r="14" spans="1:11" x14ac:dyDescent="0.3">
      <c r="A14" s="200" t="s">
        <v>114</v>
      </c>
      <c r="B14" s="130" t="s">
        <v>115</v>
      </c>
      <c r="C14" s="52">
        <v>3571</v>
      </c>
      <c r="D14" s="52">
        <v>6121</v>
      </c>
      <c r="E14" s="53" t="s">
        <v>310</v>
      </c>
      <c r="F14" s="130" t="s">
        <v>125</v>
      </c>
      <c r="J14" s="131"/>
    </row>
    <row r="15" spans="1:11" ht="26.4" x14ac:dyDescent="0.3">
      <c r="A15" s="128" t="s">
        <v>114</v>
      </c>
      <c r="B15" s="134" t="s">
        <v>115</v>
      </c>
      <c r="C15" s="52">
        <v>3571</v>
      </c>
      <c r="D15" s="52">
        <v>6121</v>
      </c>
      <c r="E15" s="52" t="s">
        <v>116</v>
      </c>
      <c r="F15" s="130" t="s">
        <v>311</v>
      </c>
      <c r="G15" s="136">
        <v>1230000</v>
      </c>
      <c r="H15" s="136"/>
      <c r="J15" s="131"/>
    </row>
    <row r="16" spans="1:11" ht="26.4" x14ac:dyDescent="0.3">
      <c r="A16" s="128" t="s">
        <v>114</v>
      </c>
      <c r="B16" s="134" t="s">
        <v>115</v>
      </c>
      <c r="C16" s="52">
        <v>3571</v>
      </c>
      <c r="D16" s="52">
        <v>6121</v>
      </c>
      <c r="E16" s="52" t="s">
        <v>116</v>
      </c>
      <c r="F16" s="130" t="s">
        <v>126</v>
      </c>
      <c r="G16" s="136"/>
      <c r="H16" s="136"/>
      <c r="J16" s="131"/>
    </row>
    <row r="17" spans="1:10" x14ac:dyDescent="0.3">
      <c r="A17" s="128"/>
      <c r="B17" s="134"/>
      <c r="C17" s="52"/>
      <c r="D17" s="52"/>
      <c r="E17" s="52" t="s">
        <v>284</v>
      </c>
      <c r="F17" s="130"/>
      <c r="G17" s="234" t="s">
        <v>131</v>
      </c>
      <c r="H17" s="234"/>
      <c r="J17" s="131">
        <v>3000000</v>
      </c>
    </row>
    <row r="18" spans="1:10" x14ac:dyDescent="0.3">
      <c r="A18" s="128"/>
      <c r="B18" s="134"/>
      <c r="C18" s="52"/>
      <c r="D18" s="52"/>
      <c r="E18" s="52"/>
      <c r="F18" s="130"/>
      <c r="G18" s="136"/>
      <c r="H18" s="136"/>
      <c r="J18" s="131"/>
    </row>
    <row r="19" spans="1:10" x14ac:dyDescent="0.3">
      <c r="A19" s="235" t="s">
        <v>101</v>
      </c>
      <c r="B19" s="129"/>
      <c r="C19" s="52"/>
      <c r="D19" s="52"/>
      <c r="E19" s="52"/>
      <c r="F19" s="130"/>
      <c r="G19" s="236">
        <f t="shared" ref="G19:I19" si="0">SUM(G2:G18)</f>
        <v>17350000</v>
      </c>
      <c r="H19" s="236">
        <f t="shared" si="0"/>
        <v>11845000</v>
      </c>
      <c r="I19" s="236">
        <f t="shared" si="0"/>
        <v>6000000</v>
      </c>
      <c r="J19" s="236">
        <f t="shared" ref="J19" si="1">SUM(J2:J18)</f>
        <v>3000000</v>
      </c>
    </row>
  </sheetData>
  <autoFilter ref="A1:K1"/>
  <phoneticPr fontId="28" type="noConversion"/>
  <pageMargins left="0.7" right="0.7" top="0.78740157499999996" bottom="0.78740157499999996"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zoomScaleNormal="100" workbookViewId="0">
      <pane ySplit="1" topLeftCell="A2" activePane="bottomLeft" state="frozen"/>
      <selection pane="bottomLeft" activeCell="I17" sqref="I17"/>
    </sheetView>
  </sheetViews>
  <sheetFormatPr defaultRowHeight="14.4" x14ac:dyDescent="0.3"/>
  <cols>
    <col min="1" max="1" width="15.44140625" style="55" customWidth="1"/>
    <col min="2" max="2" width="12" style="55" customWidth="1"/>
    <col min="3" max="3" width="9.109375" style="55"/>
    <col min="4" max="4" width="17.109375" style="55" customWidth="1"/>
    <col min="5" max="5" width="26.44140625" style="55" customWidth="1"/>
    <col min="6" max="6" width="47.44140625" style="55" customWidth="1"/>
    <col min="7" max="9" width="11.109375" style="55" bestFit="1" customWidth="1"/>
    <col min="10" max="10" width="11.44140625" style="55" bestFit="1" customWidth="1"/>
    <col min="11" max="254" width="9.109375" style="55"/>
    <col min="255" max="255" width="15.44140625" style="55" customWidth="1"/>
    <col min="256" max="256" width="12" style="55" customWidth="1"/>
    <col min="257" max="257" width="9.109375" style="55"/>
    <col min="258" max="258" width="17.109375" style="55" customWidth="1"/>
    <col min="259" max="259" width="26.44140625" style="55" customWidth="1"/>
    <col min="260" max="260" width="62.44140625" style="55" customWidth="1"/>
    <col min="261" max="261" width="19.44140625" style="55" customWidth="1"/>
    <col min="262" max="262" width="23.44140625" style="55" customWidth="1"/>
    <col min="263" max="265" width="10.109375" style="55" bestFit="1" customWidth="1"/>
    <col min="266" max="510" width="9.109375" style="55"/>
    <col min="511" max="511" width="15.44140625" style="55" customWidth="1"/>
    <col min="512" max="512" width="12" style="55" customWidth="1"/>
    <col min="513" max="513" width="9.109375" style="55"/>
    <col min="514" max="514" width="17.109375" style="55" customWidth="1"/>
    <col min="515" max="515" width="26.44140625" style="55" customWidth="1"/>
    <col min="516" max="516" width="62.44140625" style="55" customWidth="1"/>
    <col min="517" max="517" width="19.44140625" style="55" customWidth="1"/>
    <col min="518" max="518" width="23.44140625" style="55" customWidth="1"/>
    <col min="519" max="521" width="10.109375" style="55" bestFit="1" customWidth="1"/>
    <col min="522" max="766" width="9.109375" style="55"/>
    <col min="767" max="767" width="15.44140625" style="55" customWidth="1"/>
    <col min="768" max="768" width="12" style="55" customWidth="1"/>
    <col min="769" max="769" width="9.109375" style="55"/>
    <col min="770" max="770" width="17.109375" style="55" customWidth="1"/>
    <col min="771" max="771" width="26.44140625" style="55" customWidth="1"/>
    <col min="772" max="772" width="62.44140625" style="55" customWidth="1"/>
    <col min="773" max="773" width="19.44140625" style="55" customWidth="1"/>
    <col min="774" max="774" width="23.44140625" style="55" customWidth="1"/>
    <col min="775" max="777" width="10.109375" style="55" bestFit="1" customWidth="1"/>
    <col min="778" max="1022" width="9.109375" style="55"/>
    <col min="1023" max="1023" width="15.44140625" style="55" customWidth="1"/>
    <col min="1024" max="1024" width="12" style="55" customWidth="1"/>
    <col min="1025" max="1025" width="9.109375" style="55"/>
    <col min="1026" max="1026" width="17.109375" style="55" customWidth="1"/>
    <col min="1027" max="1027" width="26.44140625" style="55" customWidth="1"/>
    <col min="1028" max="1028" width="62.44140625" style="55" customWidth="1"/>
    <col min="1029" max="1029" width="19.44140625" style="55" customWidth="1"/>
    <col min="1030" max="1030" width="23.44140625" style="55" customWidth="1"/>
    <col min="1031" max="1033" width="10.109375" style="55" bestFit="1" customWidth="1"/>
    <col min="1034" max="1278" width="9.109375" style="55"/>
    <col min="1279" max="1279" width="15.44140625" style="55" customWidth="1"/>
    <col min="1280" max="1280" width="12" style="55" customWidth="1"/>
    <col min="1281" max="1281" width="9.109375" style="55"/>
    <col min="1282" max="1282" width="17.109375" style="55" customWidth="1"/>
    <col min="1283" max="1283" width="26.44140625" style="55" customWidth="1"/>
    <col min="1284" max="1284" width="62.44140625" style="55" customWidth="1"/>
    <col min="1285" max="1285" width="19.44140625" style="55" customWidth="1"/>
    <col min="1286" max="1286" width="23.44140625" style="55" customWidth="1"/>
    <col min="1287" max="1289" width="10.109375" style="55" bestFit="1" customWidth="1"/>
    <col min="1290" max="1534" width="9.109375" style="55"/>
    <col min="1535" max="1535" width="15.44140625" style="55" customWidth="1"/>
    <col min="1536" max="1536" width="12" style="55" customWidth="1"/>
    <col min="1537" max="1537" width="9.109375" style="55"/>
    <col min="1538" max="1538" width="17.109375" style="55" customWidth="1"/>
    <col min="1539" max="1539" width="26.44140625" style="55" customWidth="1"/>
    <col min="1540" max="1540" width="62.44140625" style="55" customWidth="1"/>
    <col min="1541" max="1541" width="19.44140625" style="55" customWidth="1"/>
    <col min="1542" max="1542" width="23.44140625" style="55" customWidth="1"/>
    <col min="1543" max="1545" width="10.109375" style="55" bestFit="1" customWidth="1"/>
    <col min="1546" max="1790" width="9.109375" style="55"/>
    <col min="1791" max="1791" width="15.44140625" style="55" customWidth="1"/>
    <col min="1792" max="1792" width="12" style="55" customWidth="1"/>
    <col min="1793" max="1793" width="9.109375" style="55"/>
    <col min="1794" max="1794" width="17.109375" style="55" customWidth="1"/>
    <col min="1795" max="1795" width="26.44140625" style="55" customWidth="1"/>
    <col min="1796" max="1796" width="62.44140625" style="55" customWidth="1"/>
    <col min="1797" max="1797" width="19.44140625" style="55" customWidth="1"/>
    <col min="1798" max="1798" width="23.44140625" style="55" customWidth="1"/>
    <col min="1799" max="1801" width="10.109375" style="55" bestFit="1" customWidth="1"/>
    <col min="1802" max="2046" width="9.109375" style="55"/>
    <col min="2047" max="2047" width="15.44140625" style="55" customWidth="1"/>
    <col min="2048" max="2048" width="12" style="55" customWidth="1"/>
    <col min="2049" max="2049" width="9.109375" style="55"/>
    <col min="2050" max="2050" width="17.109375" style="55" customWidth="1"/>
    <col min="2051" max="2051" width="26.44140625" style="55" customWidth="1"/>
    <col min="2052" max="2052" width="62.44140625" style="55" customWidth="1"/>
    <col min="2053" max="2053" width="19.44140625" style="55" customWidth="1"/>
    <col min="2054" max="2054" width="23.44140625" style="55" customWidth="1"/>
    <col min="2055" max="2057" width="10.109375" style="55" bestFit="1" customWidth="1"/>
    <col min="2058" max="2302" width="9.109375" style="55"/>
    <col min="2303" max="2303" width="15.44140625" style="55" customWidth="1"/>
    <col min="2304" max="2304" width="12" style="55" customWidth="1"/>
    <col min="2305" max="2305" width="9.109375" style="55"/>
    <col min="2306" max="2306" width="17.109375" style="55" customWidth="1"/>
    <col min="2307" max="2307" width="26.44140625" style="55" customWidth="1"/>
    <col min="2308" max="2308" width="62.44140625" style="55" customWidth="1"/>
    <col min="2309" max="2309" width="19.44140625" style="55" customWidth="1"/>
    <col min="2310" max="2310" width="23.44140625" style="55" customWidth="1"/>
    <col min="2311" max="2313" width="10.109375" style="55" bestFit="1" customWidth="1"/>
    <col min="2314" max="2558" width="9.109375" style="55"/>
    <col min="2559" max="2559" width="15.44140625" style="55" customWidth="1"/>
    <col min="2560" max="2560" width="12" style="55" customWidth="1"/>
    <col min="2561" max="2561" width="9.109375" style="55"/>
    <col min="2562" max="2562" width="17.109375" style="55" customWidth="1"/>
    <col min="2563" max="2563" width="26.44140625" style="55" customWidth="1"/>
    <col min="2564" max="2564" width="62.44140625" style="55" customWidth="1"/>
    <col min="2565" max="2565" width="19.44140625" style="55" customWidth="1"/>
    <col min="2566" max="2566" width="23.44140625" style="55" customWidth="1"/>
    <col min="2567" max="2569" width="10.109375" style="55" bestFit="1" customWidth="1"/>
    <col min="2570" max="2814" width="9.109375" style="55"/>
    <col min="2815" max="2815" width="15.44140625" style="55" customWidth="1"/>
    <col min="2816" max="2816" width="12" style="55" customWidth="1"/>
    <col min="2817" max="2817" width="9.109375" style="55"/>
    <col min="2818" max="2818" width="17.109375" style="55" customWidth="1"/>
    <col min="2819" max="2819" width="26.44140625" style="55" customWidth="1"/>
    <col min="2820" max="2820" width="62.44140625" style="55" customWidth="1"/>
    <col min="2821" max="2821" width="19.44140625" style="55" customWidth="1"/>
    <col min="2822" max="2822" width="23.44140625" style="55" customWidth="1"/>
    <col min="2823" max="2825" width="10.109375" style="55" bestFit="1" customWidth="1"/>
    <col min="2826" max="3070" width="9.109375" style="55"/>
    <col min="3071" max="3071" width="15.44140625" style="55" customWidth="1"/>
    <col min="3072" max="3072" width="12" style="55" customWidth="1"/>
    <col min="3073" max="3073" width="9.109375" style="55"/>
    <col min="3074" max="3074" width="17.109375" style="55" customWidth="1"/>
    <col min="3075" max="3075" width="26.44140625" style="55" customWidth="1"/>
    <col min="3076" max="3076" width="62.44140625" style="55" customWidth="1"/>
    <col min="3077" max="3077" width="19.44140625" style="55" customWidth="1"/>
    <col min="3078" max="3078" width="23.44140625" style="55" customWidth="1"/>
    <col min="3079" max="3081" width="10.109375" style="55" bestFit="1" customWidth="1"/>
    <col min="3082" max="3326" width="9.109375" style="55"/>
    <col min="3327" max="3327" width="15.44140625" style="55" customWidth="1"/>
    <col min="3328" max="3328" width="12" style="55" customWidth="1"/>
    <col min="3329" max="3329" width="9.109375" style="55"/>
    <col min="3330" max="3330" width="17.109375" style="55" customWidth="1"/>
    <col min="3331" max="3331" width="26.44140625" style="55" customWidth="1"/>
    <col min="3332" max="3332" width="62.44140625" style="55" customWidth="1"/>
    <col min="3333" max="3333" width="19.44140625" style="55" customWidth="1"/>
    <col min="3334" max="3334" width="23.44140625" style="55" customWidth="1"/>
    <col min="3335" max="3337" width="10.109375" style="55" bestFit="1" customWidth="1"/>
    <col min="3338" max="3582" width="9.109375" style="55"/>
    <col min="3583" max="3583" width="15.44140625" style="55" customWidth="1"/>
    <col min="3584" max="3584" width="12" style="55" customWidth="1"/>
    <col min="3585" max="3585" width="9.109375" style="55"/>
    <col min="3586" max="3586" width="17.109375" style="55" customWidth="1"/>
    <col min="3587" max="3587" width="26.44140625" style="55" customWidth="1"/>
    <col min="3588" max="3588" width="62.44140625" style="55" customWidth="1"/>
    <col min="3589" max="3589" width="19.44140625" style="55" customWidth="1"/>
    <col min="3590" max="3590" width="23.44140625" style="55" customWidth="1"/>
    <col min="3591" max="3593" width="10.109375" style="55" bestFit="1" customWidth="1"/>
    <col min="3594" max="3838" width="9.109375" style="55"/>
    <col min="3839" max="3839" width="15.44140625" style="55" customWidth="1"/>
    <col min="3840" max="3840" width="12" style="55" customWidth="1"/>
    <col min="3841" max="3841" width="9.109375" style="55"/>
    <col min="3842" max="3842" width="17.109375" style="55" customWidth="1"/>
    <col min="3843" max="3843" width="26.44140625" style="55" customWidth="1"/>
    <col min="3844" max="3844" width="62.44140625" style="55" customWidth="1"/>
    <col min="3845" max="3845" width="19.44140625" style="55" customWidth="1"/>
    <col min="3846" max="3846" width="23.44140625" style="55" customWidth="1"/>
    <col min="3847" max="3849" width="10.109375" style="55" bestFit="1" customWidth="1"/>
    <col min="3850" max="4094" width="9.109375" style="55"/>
    <col min="4095" max="4095" width="15.44140625" style="55" customWidth="1"/>
    <col min="4096" max="4096" width="12" style="55" customWidth="1"/>
    <col min="4097" max="4097" width="9.109375" style="55"/>
    <col min="4098" max="4098" width="17.109375" style="55" customWidth="1"/>
    <col min="4099" max="4099" width="26.44140625" style="55" customWidth="1"/>
    <col min="4100" max="4100" width="62.44140625" style="55" customWidth="1"/>
    <col min="4101" max="4101" width="19.44140625" style="55" customWidth="1"/>
    <col min="4102" max="4102" width="23.44140625" style="55" customWidth="1"/>
    <col min="4103" max="4105" width="10.109375" style="55" bestFit="1" customWidth="1"/>
    <col min="4106" max="4350" width="9.109375" style="55"/>
    <col min="4351" max="4351" width="15.44140625" style="55" customWidth="1"/>
    <col min="4352" max="4352" width="12" style="55" customWidth="1"/>
    <col min="4353" max="4353" width="9.109375" style="55"/>
    <col min="4354" max="4354" width="17.109375" style="55" customWidth="1"/>
    <col min="4355" max="4355" width="26.44140625" style="55" customWidth="1"/>
    <col min="4356" max="4356" width="62.44140625" style="55" customWidth="1"/>
    <col min="4357" max="4357" width="19.44140625" style="55" customWidth="1"/>
    <col min="4358" max="4358" width="23.44140625" style="55" customWidth="1"/>
    <col min="4359" max="4361" width="10.109375" style="55" bestFit="1" customWidth="1"/>
    <col min="4362" max="4606" width="9.109375" style="55"/>
    <col min="4607" max="4607" width="15.44140625" style="55" customWidth="1"/>
    <col min="4608" max="4608" width="12" style="55" customWidth="1"/>
    <col min="4609" max="4609" width="9.109375" style="55"/>
    <col min="4610" max="4610" width="17.109375" style="55" customWidth="1"/>
    <col min="4611" max="4611" width="26.44140625" style="55" customWidth="1"/>
    <col min="4612" max="4612" width="62.44140625" style="55" customWidth="1"/>
    <col min="4613" max="4613" width="19.44140625" style="55" customWidth="1"/>
    <col min="4614" max="4614" width="23.44140625" style="55" customWidth="1"/>
    <col min="4615" max="4617" width="10.109375" style="55" bestFit="1" customWidth="1"/>
    <col min="4618" max="4862" width="9.109375" style="55"/>
    <col min="4863" max="4863" width="15.44140625" style="55" customWidth="1"/>
    <col min="4864" max="4864" width="12" style="55" customWidth="1"/>
    <col min="4865" max="4865" width="9.109375" style="55"/>
    <col min="4866" max="4866" width="17.109375" style="55" customWidth="1"/>
    <col min="4867" max="4867" width="26.44140625" style="55" customWidth="1"/>
    <col min="4868" max="4868" width="62.44140625" style="55" customWidth="1"/>
    <col min="4869" max="4869" width="19.44140625" style="55" customWidth="1"/>
    <col min="4870" max="4870" width="23.44140625" style="55" customWidth="1"/>
    <col min="4871" max="4873" width="10.109375" style="55" bestFit="1" customWidth="1"/>
    <col min="4874" max="5118" width="9.109375" style="55"/>
    <col min="5119" max="5119" width="15.44140625" style="55" customWidth="1"/>
    <col min="5120" max="5120" width="12" style="55" customWidth="1"/>
    <col min="5121" max="5121" width="9.109375" style="55"/>
    <col min="5122" max="5122" width="17.109375" style="55" customWidth="1"/>
    <col min="5123" max="5123" width="26.44140625" style="55" customWidth="1"/>
    <col min="5124" max="5124" width="62.44140625" style="55" customWidth="1"/>
    <col min="5125" max="5125" width="19.44140625" style="55" customWidth="1"/>
    <col min="5126" max="5126" width="23.44140625" style="55" customWidth="1"/>
    <col min="5127" max="5129" width="10.109375" style="55" bestFit="1" customWidth="1"/>
    <col min="5130" max="5374" width="9.109375" style="55"/>
    <col min="5375" max="5375" width="15.44140625" style="55" customWidth="1"/>
    <col min="5376" max="5376" width="12" style="55" customWidth="1"/>
    <col min="5377" max="5377" width="9.109375" style="55"/>
    <col min="5378" max="5378" width="17.109375" style="55" customWidth="1"/>
    <col min="5379" max="5379" width="26.44140625" style="55" customWidth="1"/>
    <col min="5380" max="5380" width="62.44140625" style="55" customWidth="1"/>
    <col min="5381" max="5381" width="19.44140625" style="55" customWidth="1"/>
    <col min="5382" max="5382" width="23.44140625" style="55" customWidth="1"/>
    <col min="5383" max="5385" width="10.109375" style="55" bestFit="1" customWidth="1"/>
    <col min="5386" max="5630" width="9.109375" style="55"/>
    <col min="5631" max="5631" width="15.44140625" style="55" customWidth="1"/>
    <col min="5632" max="5632" width="12" style="55" customWidth="1"/>
    <col min="5633" max="5633" width="9.109375" style="55"/>
    <col min="5634" max="5634" width="17.109375" style="55" customWidth="1"/>
    <col min="5635" max="5635" width="26.44140625" style="55" customWidth="1"/>
    <col min="5636" max="5636" width="62.44140625" style="55" customWidth="1"/>
    <col min="5637" max="5637" width="19.44140625" style="55" customWidth="1"/>
    <col min="5638" max="5638" width="23.44140625" style="55" customWidth="1"/>
    <col min="5639" max="5641" width="10.109375" style="55" bestFit="1" customWidth="1"/>
    <col min="5642" max="5886" width="9.109375" style="55"/>
    <col min="5887" max="5887" width="15.44140625" style="55" customWidth="1"/>
    <col min="5888" max="5888" width="12" style="55" customWidth="1"/>
    <col min="5889" max="5889" width="9.109375" style="55"/>
    <col min="5890" max="5890" width="17.109375" style="55" customWidth="1"/>
    <col min="5891" max="5891" width="26.44140625" style="55" customWidth="1"/>
    <col min="5892" max="5892" width="62.44140625" style="55" customWidth="1"/>
    <col min="5893" max="5893" width="19.44140625" style="55" customWidth="1"/>
    <col min="5894" max="5894" width="23.44140625" style="55" customWidth="1"/>
    <col min="5895" max="5897" width="10.109375" style="55" bestFit="1" customWidth="1"/>
    <col min="5898" max="6142" width="9.109375" style="55"/>
    <col min="6143" max="6143" width="15.44140625" style="55" customWidth="1"/>
    <col min="6144" max="6144" width="12" style="55" customWidth="1"/>
    <col min="6145" max="6145" width="9.109375" style="55"/>
    <col min="6146" max="6146" width="17.109375" style="55" customWidth="1"/>
    <col min="6147" max="6147" width="26.44140625" style="55" customWidth="1"/>
    <col min="6148" max="6148" width="62.44140625" style="55" customWidth="1"/>
    <col min="6149" max="6149" width="19.44140625" style="55" customWidth="1"/>
    <col min="6150" max="6150" width="23.44140625" style="55" customWidth="1"/>
    <col min="6151" max="6153" width="10.109375" style="55" bestFit="1" customWidth="1"/>
    <col min="6154" max="6398" width="9.109375" style="55"/>
    <col min="6399" max="6399" width="15.44140625" style="55" customWidth="1"/>
    <col min="6400" max="6400" width="12" style="55" customWidth="1"/>
    <col min="6401" max="6401" width="9.109375" style="55"/>
    <col min="6402" max="6402" width="17.109375" style="55" customWidth="1"/>
    <col min="6403" max="6403" width="26.44140625" style="55" customWidth="1"/>
    <col min="6404" max="6404" width="62.44140625" style="55" customWidth="1"/>
    <col min="6405" max="6405" width="19.44140625" style="55" customWidth="1"/>
    <col min="6406" max="6406" width="23.44140625" style="55" customWidth="1"/>
    <col min="6407" max="6409" width="10.109375" style="55" bestFit="1" customWidth="1"/>
    <col min="6410" max="6654" width="9.109375" style="55"/>
    <col min="6655" max="6655" width="15.44140625" style="55" customWidth="1"/>
    <col min="6656" max="6656" width="12" style="55" customWidth="1"/>
    <col min="6657" max="6657" width="9.109375" style="55"/>
    <col min="6658" max="6658" width="17.109375" style="55" customWidth="1"/>
    <col min="6659" max="6659" width="26.44140625" style="55" customWidth="1"/>
    <col min="6660" max="6660" width="62.44140625" style="55" customWidth="1"/>
    <col min="6661" max="6661" width="19.44140625" style="55" customWidth="1"/>
    <col min="6662" max="6662" width="23.44140625" style="55" customWidth="1"/>
    <col min="6663" max="6665" width="10.109375" style="55" bestFit="1" customWidth="1"/>
    <col min="6666" max="6910" width="9.109375" style="55"/>
    <col min="6911" max="6911" width="15.44140625" style="55" customWidth="1"/>
    <col min="6912" max="6912" width="12" style="55" customWidth="1"/>
    <col min="6913" max="6913" width="9.109375" style="55"/>
    <col min="6914" max="6914" width="17.109375" style="55" customWidth="1"/>
    <col min="6915" max="6915" width="26.44140625" style="55" customWidth="1"/>
    <col min="6916" max="6916" width="62.44140625" style="55" customWidth="1"/>
    <col min="6917" max="6917" width="19.44140625" style="55" customWidth="1"/>
    <col min="6918" max="6918" width="23.44140625" style="55" customWidth="1"/>
    <col min="6919" max="6921" width="10.109375" style="55" bestFit="1" customWidth="1"/>
    <col min="6922" max="7166" width="9.109375" style="55"/>
    <col min="7167" max="7167" width="15.44140625" style="55" customWidth="1"/>
    <col min="7168" max="7168" width="12" style="55" customWidth="1"/>
    <col min="7169" max="7169" width="9.109375" style="55"/>
    <col min="7170" max="7170" width="17.109375" style="55" customWidth="1"/>
    <col min="7171" max="7171" width="26.44140625" style="55" customWidth="1"/>
    <col min="7172" max="7172" width="62.44140625" style="55" customWidth="1"/>
    <col min="7173" max="7173" width="19.44140625" style="55" customWidth="1"/>
    <col min="7174" max="7174" width="23.44140625" style="55" customWidth="1"/>
    <col min="7175" max="7177" width="10.109375" style="55" bestFit="1" customWidth="1"/>
    <col min="7178" max="7422" width="9.109375" style="55"/>
    <col min="7423" max="7423" width="15.44140625" style="55" customWidth="1"/>
    <col min="7424" max="7424" width="12" style="55" customWidth="1"/>
    <col min="7425" max="7425" width="9.109375" style="55"/>
    <col min="7426" max="7426" width="17.109375" style="55" customWidth="1"/>
    <col min="7427" max="7427" width="26.44140625" style="55" customWidth="1"/>
    <col min="7428" max="7428" width="62.44140625" style="55" customWidth="1"/>
    <col min="7429" max="7429" width="19.44140625" style="55" customWidth="1"/>
    <col min="7430" max="7430" width="23.44140625" style="55" customWidth="1"/>
    <col min="7431" max="7433" width="10.109375" style="55" bestFit="1" customWidth="1"/>
    <col min="7434" max="7678" width="9.109375" style="55"/>
    <col min="7679" max="7679" width="15.44140625" style="55" customWidth="1"/>
    <col min="7680" max="7680" width="12" style="55" customWidth="1"/>
    <col min="7681" max="7681" width="9.109375" style="55"/>
    <col min="7682" max="7682" width="17.109375" style="55" customWidth="1"/>
    <col min="7683" max="7683" width="26.44140625" style="55" customWidth="1"/>
    <col min="7684" max="7684" width="62.44140625" style="55" customWidth="1"/>
    <col min="7685" max="7685" width="19.44140625" style="55" customWidth="1"/>
    <col min="7686" max="7686" width="23.44140625" style="55" customWidth="1"/>
    <col min="7687" max="7689" width="10.109375" style="55" bestFit="1" customWidth="1"/>
    <col min="7690" max="7934" width="9.109375" style="55"/>
    <col min="7935" max="7935" width="15.44140625" style="55" customWidth="1"/>
    <col min="7936" max="7936" width="12" style="55" customWidth="1"/>
    <col min="7937" max="7937" width="9.109375" style="55"/>
    <col min="7938" max="7938" width="17.109375" style="55" customWidth="1"/>
    <col min="7939" max="7939" width="26.44140625" style="55" customWidth="1"/>
    <col min="7940" max="7940" width="62.44140625" style="55" customWidth="1"/>
    <col min="7941" max="7941" width="19.44140625" style="55" customWidth="1"/>
    <col min="7942" max="7942" width="23.44140625" style="55" customWidth="1"/>
    <col min="7943" max="7945" width="10.109375" style="55" bestFit="1" customWidth="1"/>
    <col min="7946" max="8190" width="9.109375" style="55"/>
    <col min="8191" max="8191" width="15.44140625" style="55" customWidth="1"/>
    <col min="8192" max="8192" width="12" style="55" customWidth="1"/>
    <col min="8193" max="8193" width="9.109375" style="55"/>
    <col min="8194" max="8194" width="17.109375" style="55" customWidth="1"/>
    <col min="8195" max="8195" width="26.44140625" style="55" customWidth="1"/>
    <col min="8196" max="8196" width="62.44140625" style="55" customWidth="1"/>
    <col min="8197" max="8197" width="19.44140625" style="55" customWidth="1"/>
    <col min="8198" max="8198" width="23.44140625" style="55" customWidth="1"/>
    <col min="8199" max="8201" width="10.109375" style="55" bestFit="1" customWidth="1"/>
    <col min="8202" max="8446" width="9.109375" style="55"/>
    <col min="8447" max="8447" width="15.44140625" style="55" customWidth="1"/>
    <col min="8448" max="8448" width="12" style="55" customWidth="1"/>
    <col min="8449" max="8449" width="9.109375" style="55"/>
    <col min="8450" max="8450" width="17.109375" style="55" customWidth="1"/>
    <col min="8451" max="8451" width="26.44140625" style="55" customWidth="1"/>
    <col min="8452" max="8452" width="62.44140625" style="55" customWidth="1"/>
    <col min="8453" max="8453" width="19.44140625" style="55" customWidth="1"/>
    <col min="8454" max="8454" width="23.44140625" style="55" customWidth="1"/>
    <col min="8455" max="8457" width="10.109375" style="55" bestFit="1" customWidth="1"/>
    <col min="8458" max="8702" width="9.109375" style="55"/>
    <col min="8703" max="8703" width="15.44140625" style="55" customWidth="1"/>
    <col min="8704" max="8704" width="12" style="55" customWidth="1"/>
    <col min="8705" max="8705" width="9.109375" style="55"/>
    <col min="8706" max="8706" width="17.109375" style="55" customWidth="1"/>
    <col min="8707" max="8707" width="26.44140625" style="55" customWidth="1"/>
    <col min="8708" max="8708" width="62.44140625" style="55" customWidth="1"/>
    <col min="8709" max="8709" width="19.44140625" style="55" customWidth="1"/>
    <col min="8710" max="8710" width="23.44140625" style="55" customWidth="1"/>
    <col min="8711" max="8713" width="10.109375" style="55" bestFit="1" customWidth="1"/>
    <col min="8714" max="8958" width="9.109375" style="55"/>
    <col min="8959" max="8959" width="15.44140625" style="55" customWidth="1"/>
    <col min="8960" max="8960" width="12" style="55" customWidth="1"/>
    <col min="8961" max="8961" width="9.109375" style="55"/>
    <col min="8962" max="8962" width="17.109375" style="55" customWidth="1"/>
    <col min="8963" max="8963" width="26.44140625" style="55" customWidth="1"/>
    <col min="8964" max="8964" width="62.44140625" style="55" customWidth="1"/>
    <col min="8965" max="8965" width="19.44140625" style="55" customWidth="1"/>
    <col min="8966" max="8966" width="23.44140625" style="55" customWidth="1"/>
    <col min="8967" max="8969" width="10.109375" style="55" bestFit="1" customWidth="1"/>
    <col min="8970" max="9214" width="9.109375" style="55"/>
    <col min="9215" max="9215" width="15.44140625" style="55" customWidth="1"/>
    <col min="9216" max="9216" width="12" style="55" customWidth="1"/>
    <col min="9217" max="9217" width="9.109375" style="55"/>
    <col min="9218" max="9218" width="17.109375" style="55" customWidth="1"/>
    <col min="9219" max="9219" width="26.44140625" style="55" customWidth="1"/>
    <col min="9220" max="9220" width="62.44140625" style="55" customWidth="1"/>
    <col min="9221" max="9221" width="19.44140625" style="55" customWidth="1"/>
    <col min="9222" max="9222" width="23.44140625" style="55" customWidth="1"/>
    <col min="9223" max="9225" width="10.109375" style="55" bestFit="1" customWidth="1"/>
    <col min="9226" max="9470" width="9.109375" style="55"/>
    <col min="9471" max="9471" width="15.44140625" style="55" customWidth="1"/>
    <col min="9472" max="9472" width="12" style="55" customWidth="1"/>
    <col min="9473" max="9473" width="9.109375" style="55"/>
    <col min="9474" max="9474" width="17.109375" style="55" customWidth="1"/>
    <col min="9475" max="9475" width="26.44140625" style="55" customWidth="1"/>
    <col min="9476" max="9476" width="62.44140625" style="55" customWidth="1"/>
    <col min="9477" max="9477" width="19.44140625" style="55" customWidth="1"/>
    <col min="9478" max="9478" width="23.44140625" style="55" customWidth="1"/>
    <col min="9479" max="9481" width="10.109375" style="55" bestFit="1" customWidth="1"/>
    <col min="9482" max="9726" width="9.109375" style="55"/>
    <col min="9727" max="9727" width="15.44140625" style="55" customWidth="1"/>
    <col min="9728" max="9728" width="12" style="55" customWidth="1"/>
    <col min="9729" max="9729" width="9.109375" style="55"/>
    <col min="9730" max="9730" width="17.109375" style="55" customWidth="1"/>
    <col min="9731" max="9731" width="26.44140625" style="55" customWidth="1"/>
    <col min="9732" max="9732" width="62.44140625" style="55" customWidth="1"/>
    <col min="9733" max="9733" width="19.44140625" style="55" customWidth="1"/>
    <col min="9734" max="9734" width="23.44140625" style="55" customWidth="1"/>
    <col min="9735" max="9737" width="10.109375" style="55" bestFit="1" customWidth="1"/>
    <col min="9738" max="9982" width="9.109375" style="55"/>
    <col min="9983" max="9983" width="15.44140625" style="55" customWidth="1"/>
    <col min="9984" max="9984" width="12" style="55" customWidth="1"/>
    <col min="9985" max="9985" width="9.109375" style="55"/>
    <col min="9986" max="9986" width="17.109375" style="55" customWidth="1"/>
    <col min="9987" max="9987" width="26.44140625" style="55" customWidth="1"/>
    <col min="9988" max="9988" width="62.44140625" style="55" customWidth="1"/>
    <col min="9989" max="9989" width="19.44140625" style="55" customWidth="1"/>
    <col min="9990" max="9990" width="23.44140625" style="55" customWidth="1"/>
    <col min="9991" max="9993" width="10.109375" style="55" bestFit="1" customWidth="1"/>
    <col min="9994" max="10238" width="9.109375" style="55"/>
    <col min="10239" max="10239" width="15.44140625" style="55" customWidth="1"/>
    <col min="10240" max="10240" width="12" style="55" customWidth="1"/>
    <col min="10241" max="10241" width="9.109375" style="55"/>
    <col min="10242" max="10242" width="17.109375" style="55" customWidth="1"/>
    <col min="10243" max="10243" width="26.44140625" style="55" customWidth="1"/>
    <col min="10244" max="10244" width="62.44140625" style="55" customWidth="1"/>
    <col min="10245" max="10245" width="19.44140625" style="55" customWidth="1"/>
    <col min="10246" max="10246" width="23.44140625" style="55" customWidth="1"/>
    <col min="10247" max="10249" width="10.109375" style="55" bestFit="1" customWidth="1"/>
    <col min="10250" max="10494" width="9.109375" style="55"/>
    <col min="10495" max="10495" width="15.44140625" style="55" customWidth="1"/>
    <col min="10496" max="10496" width="12" style="55" customWidth="1"/>
    <col min="10497" max="10497" width="9.109375" style="55"/>
    <col min="10498" max="10498" width="17.109375" style="55" customWidth="1"/>
    <col min="10499" max="10499" width="26.44140625" style="55" customWidth="1"/>
    <col min="10500" max="10500" width="62.44140625" style="55" customWidth="1"/>
    <col min="10501" max="10501" width="19.44140625" style="55" customWidth="1"/>
    <col min="10502" max="10502" width="23.44140625" style="55" customWidth="1"/>
    <col min="10503" max="10505" width="10.109375" style="55" bestFit="1" customWidth="1"/>
    <col min="10506" max="10750" width="9.109375" style="55"/>
    <col min="10751" max="10751" width="15.44140625" style="55" customWidth="1"/>
    <col min="10752" max="10752" width="12" style="55" customWidth="1"/>
    <col min="10753" max="10753" width="9.109375" style="55"/>
    <col min="10754" max="10754" width="17.109375" style="55" customWidth="1"/>
    <col min="10755" max="10755" width="26.44140625" style="55" customWidth="1"/>
    <col min="10756" max="10756" width="62.44140625" style="55" customWidth="1"/>
    <col min="10757" max="10757" width="19.44140625" style="55" customWidth="1"/>
    <col min="10758" max="10758" width="23.44140625" style="55" customWidth="1"/>
    <col min="10759" max="10761" width="10.109375" style="55" bestFit="1" customWidth="1"/>
    <col min="10762" max="11006" width="9.109375" style="55"/>
    <col min="11007" max="11007" width="15.44140625" style="55" customWidth="1"/>
    <col min="11008" max="11008" width="12" style="55" customWidth="1"/>
    <col min="11009" max="11009" width="9.109375" style="55"/>
    <col min="11010" max="11010" width="17.109375" style="55" customWidth="1"/>
    <col min="11011" max="11011" width="26.44140625" style="55" customWidth="1"/>
    <col min="11012" max="11012" width="62.44140625" style="55" customWidth="1"/>
    <col min="11013" max="11013" width="19.44140625" style="55" customWidth="1"/>
    <col min="11014" max="11014" width="23.44140625" style="55" customWidth="1"/>
    <col min="11015" max="11017" width="10.109375" style="55" bestFit="1" customWidth="1"/>
    <col min="11018" max="11262" width="9.109375" style="55"/>
    <col min="11263" max="11263" width="15.44140625" style="55" customWidth="1"/>
    <col min="11264" max="11264" width="12" style="55" customWidth="1"/>
    <col min="11265" max="11265" width="9.109375" style="55"/>
    <col min="11266" max="11266" width="17.109375" style="55" customWidth="1"/>
    <col min="11267" max="11267" width="26.44140625" style="55" customWidth="1"/>
    <col min="11268" max="11268" width="62.44140625" style="55" customWidth="1"/>
    <col min="11269" max="11269" width="19.44140625" style="55" customWidth="1"/>
    <col min="11270" max="11270" width="23.44140625" style="55" customWidth="1"/>
    <col min="11271" max="11273" width="10.109375" style="55" bestFit="1" customWidth="1"/>
    <col min="11274" max="11518" width="9.109375" style="55"/>
    <col min="11519" max="11519" width="15.44140625" style="55" customWidth="1"/>
    <col min="11520" max="11520" width="12" style="55" customWidth="1"/>
    <col min="11521" max="11521" width="9.109375" style="55"/>
    <col min="11522" max="11522" width="17.109375" style="55" customWidth="1"/>
    <col min="11523" max="11523" width="26.44140625" style="55" customWidth="1"/>
    <col min="11524" max="11524" width="62.44140625" style="55" customWidth="1"/>
    <col min="11525" max="11525" width="19.44140625" style="55" customWidth="1"/>
    <col min="11526" max="11526" width="23.44140625" style="55" customWidth="1"/>
    <col min="11527" max="11529" width="10.109375" style="55" bestFit="1" customWidth="1"/>
    <col min="11530" max="11774" width="9.109375" style="55"/>
    <col min="11775" max="11775" width="15.44140625" style="55" customWidth="1"/>
    <col min="11776" max="11776" width="12" style="55" customWidth="1"/>
    <col min="11777" max="11777" width="9.109375" style="55"/>
    <col min="11778" max="11778" width="17.109375" style="55" customWidth="1"/>
    <col min="11779" max="11779" width="26.44140625" style="55" customWidth="1"/>
    <col min="11780" max="11780" width="62.44140625" style="55" customWidth="1"/>
    <col min="11781" max="11781" width="19.44140625" style="55" customWidth="1"/>
    <col min="11782" max="11782" width="23.44140625" style="55" customWidth="1"/>
    <col min="11783" max="11785" width="10.109375" style="55" bestFit="1" customWidth="1"/>
    <col min="11786" max="12030" width="9.109375" style="55"/>
    <col min="12031" max="12031" width="15.44140625" style="55" customWidth="1"/>
    <col min="12032" max="12032" width="12" style="55" customWidth="1"/>
    <col min="12033" max="12033" width="9.109375" style="55"/>
    <col min="12034" max="12034" width="17.109375" style="55" customWidth="1"/>
    <col min="12035" max="12035" width="26.44140625" style="55" customWidth="1"/>
    <col min="12036" max="12036" width="62.44140625" style="55" customWidth="1"/>
    <col min="12037" max="12037" width="19.44140625" style="55" customWidth="1"/>
    <col min="12038" max="12038" width="23.44140625" style="55" customWidth="1"/>
    <col min="12039" max="12041" width="10.109375" style="55" bestFit="1" customWidth="1"/>
    <col min="12042" max="12286" width="9.109375" style="55"/>
    <col min="12287" max="12287" width="15.44140625" style="55" customWidth="1"/>
    <col min="12288" max="12288" width="12" style="55" customWidth="1"/>
    <col min="12289" max="12289" width="9.109375" style="55"/>
    <col min="12290" max="12290" width="17.109375" style="55" customWidth="1"/>
    <col min="12291" max="12291" width="26.44140625" style="55" customWidth="1"/>
    <col min="12292" max="12292" width="62.44140625" style="55" customWidth="1"/>
    <col min="12293" max="12293" width="19.44140625" style="55" customWidth="1"/>
    <col min="12294" max="12294" width="23.44140625" style="55" customWidth="1"/>
    <col min="12295" max="12297" width="10.109375" style="55" bestFit="1" customWidth="1"/>
    <col min="12298" max="12542" width="9.109375" style="55"/>
    <col min="12543" max="12543" width="15.44140625" style="55" customWidth="1"/>
    <col min="12544" max="12544" width="12" style="55" customWidth="1"/>
    <col min="12545" max="12545" width="9.109375" style="55"/>
    <col min="12546" max="12546" width="17.109375" style="55" customWidth="1"/>
    <col min="12547" max="12547" width="26.44140625" style="55" customWidth="1"/>
    <col min="12548" max="12548" width="62.44140625" style="55" customWidth="1"/>
    <col min="12549" max="12549" width="19.44140625" style="55" customWidth="1"/>
    <col min="12550" max="12550" width="23.44140625" style="55" customWidth="1"/>
    <col min="12551" max="12553" width="10.109375" style="55" bestFit="1" customWidth="1"/>
    <col min="12554" max="12798" width="9.109375" style="55"/>
    <col min="12799" max="12799" width="15.44140625" style="55" customWidth="1"/>
    <col min="12800" max="12800" width="12" style="55" customWidth="1"/>
    <col min="12801" max="12801" width="9.109375" style="55"/>
    <col min="12802" max="12802" width="17.109375" style="55" customWidth="1"/>
    <col min="12803" max="12803" width="26.44140625" style="55" customWidth="1"/>
    <col min="12804" max="12804" width="62.44140625" style="55" customWidth="1"/>
    <col min="12805" max="12805" width="19.44140625" style="55" customWidth="1"/>
    <col min="12806" max="12806" width="23.44140625" style="55" customWidth="1"/>
    <col min="12807" max="12809" width="10.109375" style="55" bestFit="1" customWidth="1"/>
    <col min="12810" max="13054" width="9.109375" style="55"/>
    <col min="13055" max="13055" width="15.44140625" style="55" customWidth="1"/>
    <col min="13056" max="13056" width="12" style="55" customWidth="1"/>
    <col min="13057" max="13057" width="9.109375" style="55"/>
    <col min="13058" max="13058" width="17.109375" style="55" customWidth="1"/>
    <col min="13059" max="13059" width="26.44140625" style="55" customWidth="1"/>
    <col min="13060" max="13060" width="62.44140625" style="55" customWidth="1"/>
    <col min="13061" max="13061" width="19.44140625" style="55" customWidth="1"/>
    <col min="13062" max="13062" width="23.44140625" style="55" customWidth="1"/>
    <col min="13063" max="13065" width="10.109375" style="55" bestFit="1" customWidth="1"/>
    <col min="13066" max="13310" width="9.109375" style="55"/>
    <col min="13311" max="13311" width="15.44140625" style="55" customWidth="1"/>
    <col min="13312" max="13312" width="12" style="55" customWidth="1"/>
    <col min="13313" max="13313" width="9.109375" style="55"/>
    <col min="13314" max="13314" width="17.109375" style="55" customWidth="1"/>
    <col min="13315" max="13315" width="26.44140625" style="55" customWidth="1"/>
    <col min="13316" max="13316" width="62.44140625" style="55" customWidth="1"/>
    <col min="13317" max="13317" width="19.44140625" style="55" customWidth="1"/>
    <col min="13318" max="13318" width="23.44140625" style="55" customWidth="1"/>
    <col min="13319" max="13321" width="10.109375" style="55" bestFit="1" customWidth="1"/>
    <col min="13322" max="13566" width="9.109375" style="55"/>
    <col min="13567" max="13567" width="15.44140625" style="55" customWidth="1"/>
    <col min="13568" max="13568" width="12" style="55" customWidth="1"/>
    <col min="13569" max="13569" width="9.109375" style="55"/>
    <col min="13570" max="13570" width="17.109375" style="55" customWidth="1"/>
    <col min="13571" max="13571" width="26.44140625" style="55" customWidth="1"/>
    <col min="13572" max="13572" width="62.44140625" style="55" customWidth="1"/>
    <col min="13573" max="13573" width="19.44140625" style="55" customWidth="1"/>
    <col min="13574" max="13574" width="23.44140625" style="55" customWidth="1"/>
    <col min="13575" max="13577" width="10.109375" style="55" bestFit="1" customWidth="1"/>
    <col min="13578" max="13822" width="9.109375" style="55"/>
    <col min="13823" max="13823" width="15.44140625" style="55" customWidth="1"/>
    <col min="13824" max="13824" width="12" style="55" customWidth="1"/>
    <col min="13825" max="13825" width="9.109375" style="55"/>
    <col min="13826" max="13826" width="17.109375" style="55" customWidth="1"/>
    <col min="13827" max="13827" width="26.44140625" style="55" customWidth="1"/>
    <col min="13828" max="13828" width="62.44140625" style="55" customWidth="1"/>
    <col min="13829" max="13829" width="19.44140625" style="55" customWidth="1"/>
    <col min="13830" max="13830" width="23.44140625" style="55" customWidth="1"/>
    <col min="13831" max="13833" width="10.109375" style="55" bestFit="1" customWidth="1"/>
    <col min="13834" max="14078" width="9.109375" style="55"/>
    <col min="14079" max="14079" width="15.44140625" style="55" customWidth="1"/>
    <col min="14080" max="14080" width="12" style="55" customWidth="1"/>
    <col min="14081" max="14081" width="9.109375" style="55"/>
    <col min="14082" max="14082" width="17.109375" style="55" customWidth="1"/>
    <col min="14083" max="14083" width="26.44140625" style="55" customWidth="1"/>
    <col min="14084" max="14084" width="62.44140625" style="55" customWidth="1"/>
    <col min="14085" max="14085" width="19.44140625" style="55" customWidth="1"/>
    <col min="14086" max="14086" width="23.44140625" style="55" customWidth="1"/>
    <col min="14087" max="14089" width="10.109375" style="55" bestFit="1" customWidth="1"/>
    <col min="14090" max="14334" width="9.109375" style="55"/>
    <col min="14335" max="14335" width="15.44140625" style="55" customWidth="1"/>
    <col min="14336" max="14336" width="12" style="55" customWidth="1"/>
    <col min="14337" max="14337" width="9.109375" style="55"/>
    <col min="14338" max="14338" width="17.109375" style="55" customWidth="1"/>
    <col min="14339" max="14339" width="26.44140625" style="55" customWidth="1"/>
    <col min="14340" max="14340" width="62.44140625" style="55" customWidth="1"/>
    <col min="14341" max="14341" width="19.44140625" style="55" customWidth="1"/>
    <col min="14342" max="14342" width="23.44140625" style="55" customWidth="1"/>
    <col min="14343" max="14345" width="10.109375" style="55" bestFit="1" customWidth="1"/>
    <col min="14346" max="14590" width="9.109375" style="55"/>
    <col min="14591" max="14591" width="15.44140625" style="55" customWidth="1"/>
    <col min="14592" max="14592" width="12" style="55" customWidth="1"/>
    <col min="14593" max="14593" width="9.109375" style="55"/>
    <col min="14594" max="14594" width="17.109375" style="55" customWidth="1"/>
    <col min="14595" max="14595" width="26.44140625" style="55" customWidth="1"/>
    <col min="14596" max="14596" width="62.44140625" style="55" customWidth="1"/>
    <col min="14597" max="14597" width="19.44140625" style="55" customWidth="1"/>
    <col min="14598" max="14598" width="23.44140625" style="55" customWidth="1"/>
    <col min="14599" max="14601" width="10.109375" style="55" bestFit="1" customWidth="1"/>
    <col min="14602" max="14846" width="9.109375" style="55"/>
    <col min="14847" max="14847" width="15.44140625" style="55" customWidth="1"/>
    <col min="14848" max="14848" width="12" style="55" customWidth="1"/>
    <col min="14849" max="14849" width="9.109375" style="55"/>
    <col min="14850" max="14850" width="17.109375" style="55" customWidth="1"/>
    <col min="14851" max="14851" width="26.44140625" style="55" customWidth="1"/>
    <col min="14852" max="14852" width="62.44140625" style="55" customWidth="1"/>
    <col min="14853" max="14853" width="19.44140625" style="55" customWidth="1"/>
    <col min="14854" max="14854" width="23.44140625" style="55" customWidth="1"/>
    <col min="14855" max="14857" width="10.109375" style="55" bestFit="1" customWidth="1"/>
    <col min="14858" max="15102" width="9.109375" style="55"/>
    <col min="15103" max="15103" width="15.44140625" style="55" customWidth="1"/>
    <col min="15104" max="15104" width="12" style="55" customWidth="1"/>
    <col min="15105" max="15105" width="9.109375" style="55"/>
    <col min="15106" max="15106" width="17.109375" style="55" customWidth="1"/>
    <col min="15107" max="15107" width="26.44140625" style="55" customWidth="1"/>
    <col min="15108" max="15108" width="62.44140625" style="55" customWidth="1"/>
    <col min="15109" max="15109" width="19.44140625" style="55" customWidth="1"/>
    <col min="15110" max="15110" width="23.44140625" style="55" customWidth="1"/>
    <col min="15111" max="15113" width="10.109375" style="55" bestFit="1" customWidth="1"/>
    <col min="15114" max="15358" width="9.109375" style="55"/>
    <col min="15359" max="15359" width="15.44140625" style="55" customWidth="1"/>
    <col min="15360" max="15360" width="12" style="55" customWidth="1"/>
    <col min="15361" max="15361" width="9.109375" style="55"/>
    <col min="15362" max="15362" width="17.109375" style="55" customWidth="1"/>
    <col min="15363" max="15363" width="26.44140625" style="55" customWidth="1"/>
    <col min="15364" max="15364" width="62.44140625" style="55" customWidth="1"/>
    <col min="15365" max="15365" width="19.44140625" style="55" customWidth="1"/>
    <col min="15366" max="15366" width="23.44140625" style="55" customWidth="1"/>
    <col min="15367" max="15369" width="10.109375" style="55" bestFit="1" customWidth="1"/>
    <col min="15370" max="15614" width="9.109375" style="55"/>
    <col min="15615" max="15615" width="15.44140625" style="55" customWidth="1"/>
    <col min="15616" max="15616" width="12" style="55" customWidth="1"/>
    <col min="15617" max="15617" width="9.109375" style="55"/>
    <col min="15618" max="15618" width="17.109375" style="55" customWidth="1"/>
    <col min="15619" max="15619" width="26.44140625" style="55" customWidth="1"/>
    <col min="15620" max="15620" width="62.44140625" style="55" customWidth="1"/>
    <col min="15621" max="15621" width="19.44140625" style="55" customWidth="1"/>
    <col min="15622" max="15622" width="23.44140625" style="55" customWidth="1"/>
    <col min="15623" max="15625" width="10.109375" style="55" bestFit="1" customWidth="1"/>
    <col min="15626" max="15870" width="9.109375" style="55"/>
    <col min="15871" max="15871" width="15.44140625" style="55" customWidth="1"/>
    <col min="15872" max="15872" width="12" style="55" customWidth="1"/>
    <col min="15873" max="15873" width="9.109375" style="55"/>
    <col min="15874" max="15874" width="17.109375" style="55" customWidth="1"/>
    <col min="15875" max="15875" width="26.44140625" style="55" customWidth="1"/>
    <col min="15876" max="15876" width="62.44140625" style="55" customWidth="1"/>
    <col min="15877" max="15877" width="19.44140625" style="55" customWidth="1"/>
    <col min="15878" max="15878" width="23.44140625" style="55" customWidth="1"/>
    <col min="15879" max="15881" width="10.109375" style="55" bestFit="1" customWidth="1"/>
    <col min="15882" max="16126" width="9.109375" style="55"/>
    <col min="16127" max="16127" width="15.44140625" style="55" customWidth="1"/>
    <col min="16128" max="16128" width="12" style="55" customWidth="1"/>
    <col min="16129" max="16129" width="9.109375" style="55"/>
    <col min="16130" max="16130" width="17.109375" style="55" customWidth="1"/>
    <col min="16131" max="16131" width="26.44140625" style="55" customWidth="1"/>
    <col min="16132" max="16132" width="62.44140625" style="55" customWidth="1"/>
    <col min="16133" max="16133" width="19.44140625" style="55" customWidth="1"/>
    <col min="16134" max="16134" width="23.44140625" style="55" customWidth="1"/>
    <col min="16135" max="16137" width="10.109375" style="55" bestFit="1" customWidth="1"/>
    <col min="16138" max="16383" width="9.109375" style="55"/>
    <col min="16384" max="16384" width="9.109375" style="55"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ht="26.4" x14ac:dyDescent="0.3">
      <c r="A2" s="128" t="s">
        <v>114</v>
      </c>
      <c r="B2" s="134" t="s">
        <v>127</v>
      </c>
      <c r="C2" s="52"/>
      <c r="D2" s="52">
        <v>6121</v>
      </c>
      <c r="E2" s="52" t="s">
        <v>116</v>
      </c>
      <c r="F2" s="130" t="s">
        <v>128</v>
      </c>
      <c r="G2" s="131"/>
      <c r="H2" s="131"/>
      <c r="I2" s="131"/>
      <c r="J2" s="131"/>
    </row>
    <row r="3" spans="1:10" ht="26.4" x14ac:dyDescent="0.3">
      <c r="A3" s="128" t="s">
        <v>114</v>
      </c>
      <c r="B3" s="134" t="s">
        <v>127</v>
      </c>
      <c r="C3" s="52"/>
      <c r="D3" s="52">
        <v>6121</v>
      </c>
      <c r="E3" s="52" t="s">
        <v>116</v>
      </c>
      <c r="F3" s="130" t="s">
        <v>129</v>
      </c>
      <c r="G3" s="135"/>
      <c r="H3" s="135"/>
      <c r="I3" s="131"/>
      <c r="J3" s="131"/>
    </row>
    <row r="4" spans="1:10" ht="26.4" x14ac:dyDescent="0.3">
      <c r="A4" s="128" t="s">
        <v>114</v>
      </c>
      <c r="B4" s="134" t="s">
        <v>127</v>
      </c>
      <c r="C4" s="52"/>
      <c r="D4" s="52">
        <v>6121</v>
      </c>
      <c r="E4" s="52" t="s">
        <v>116</v>
      </c>
      <c r="F4" s="130" t="s">
        <v>130</v>
      </c>
      <c r="G4" s="135">
        <v>300000</v>
      </c>
      <c r="H4" s="135"/>
      <c r="I4" s="131"/>
      <c r="J4" s="131"/>
    </row>
    <row r="5" spans="1:10" ht="26.4" x14ac:dyDescent="0.3">
      <c r="A5" s="128" t="s">
        <v>114</v>
      </c>
      <c r="B5" s="134" t="s">
        <v>127</v>
      </c>
      <c r="C5" s="52"/>
      <c r="D5" s="52">
        <v>6121</v>
      </c>
      <c r="E5" s="52" t="s">
        <v>116</v>
      </c>
      <c r="F5" s="130" t="s">
        <v>132</v>
      </c>
      <c r="G5" s="135">
        <v>300000</v>
      </c>
      <c r="H5" s="135">
        <v>300000</v>
      </c>
      <c r="I5" s="131"/>
      <c r="J5" s="131"/>
    </row>
    <row r="6" spans="1:10" x14ac:dyDescent="0.3">
      <c r="A6" s="128"/>
      <c r="B6" s="134"/>
      <c r="C6" s="52"/>
      <c r="D6" s="52"/>
      <c r="E6" s="52" t="s">
        <v>284</v>
      </c>
      <c r="F6" s="130"/>
      <c r="G6" s="131"/>
      <c r="H6" s="131"/>
      <c r="I6" s="131">
        <v>300000</v>
      </c>
      <c r="J6" s="131">
        <v>300000</v>
      </c>
    </row>
    <row r="7" spans="1:10" x14ac:dyDescent="0.3">
      <c r="A7" s="128"/>
      <c r="B7" s="134"/>
      <c r="C7" s="52"/>
      <c r="D7" s="52"/>
      <c r="E7" s="52"/>
      <c r="F7" s="130"/>
      <c r="G7" s="131"/>
      <c r="H7" s="131"/>
      <c r="I7" s="131"/>
      <c r="J7" s="131"/>
    </row>
    <row r="8" spans="1:10" x14ac:dyDescent="0.3">
      <c r="A8" s="128"/>
      <c r="B8" s="134"/>
      <c r="C8" s="52"/>
      <c r="D8" s="52"/>
      <c r="E8" s="52"/>
      <c r="F8" s="130"/>
      <c r="G8" s="131"/>
      <c r="H8" s="131"/>
      <c r="I8" s="131"/>
      <c r="J8" s="131"/>
    </row>
    <row r="9" spans="1:10" x14ac:dyDescent="0.3">
      <c r="A9" s="128"/>
      <c r="B9" s="134"/>
      <c r="C9" s="52"/>
      <c r="D9" s="52"/>
      <c r="E9" s="52"/>
      <c r="F9" s="130"/>
      <c r="G9" s="131"/>
      <c r="H9" s="131"/>
      <c r="I9" s="131"/>
      <c r="J9" s="131"/>
    </row>
    <row r="10" spans="1:10" x14ac:dyDescent="0.3">
      <c r="A10" s="128"/>
      <c r="B10" s="134"/>
      <c r="C10" s="52"/>
      <c r="D10" s="52"/>
      <c r="E10" s="52"/>
      <c r="F10" s="130"/>
      <c r="G10" s="131"/>
      <c r="H10" s="131"/>
      <c r="I10" s="131"/>
      <c r="J10" s="131"/>
    </row>
    <row r="11" spans="1:10" x14ac:dyDescent="0.3">
      <c r="A11" s="192" t="s">
        <v>101</v>
      </c>
      <c r="B11" s="134"/>
      <c r="C11" s="52"/>
      <c r="D11" s="52"/>
      <c r="E11" s="52"/>
      <c r="F11" s="130" t="s">
        <v>61</v>
      </c>
      <c r="G11" s="233">
        <f>SUM(G2:G10)</f>
        <v>600000</v>
      </c>
      <c r="H11" s="233">
        <f>SUM(H2:H10)</f>
        <v>300000</v>
      </c>
      <c r="I11" s="233">
        <f>SUM(I2:I10)</f>
        <v>300000</v>
      </c>
      <c r="J11" s="233">
        <f>SUM(J2:J10)</f>
        <v>300000</v>
      </c>
    </row>
  </sheetData>
  <autoFilter ref="A1:J11"/>
  <phoneticPr fontId="28" type="noConversion"/>
  <pageMargins left="0.7" right="0.7" top="0.78740157499999996" bottom="0.78740157499999996"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zoomScaleNormal="100" workbookViewId="0">
      <pane ySplit="1" topLeftCell="A2" activePane="bottomLeft" state="frozen"/>
      <selection pane="bottomLeft" activeCell="A3" sqref="A3:K3"/>
    </sheetView>
  </sheetViews>
  <sheetFormatPr defaultRowHeight="14.4" x14ac:dyDescent="0.3"/>
  <cols>
    <col min="1" max="1" width="18" style="55" customWidth="1"/>
    <col min="2" max="2" width="31.88671875" style="55" bestFit="1" customWidth="1"/>
    <col min="3" max="3" width="9.109375" style="55"/>
    <col min="4" max="4" width="15.109375" style="55" customWidth="1"/>
    <col min="5" max="5" width="24.44140625" style="55" bestFit="1" customWidth="1"/>
    <col min="6" max="6" width="38" style="55" customWidth="1"/>
    <col min="7" max="9" width="11.5546875" style="173" customWidth="1"/>
    <col min="10" max="10" width="10.109375" style="55" bestFit="1" customWidth="1"/>
    <col min="11" max="11" width="9.88671875" style="55" bestFit="1" customWidth="1"/>
    <col min="12" max="254" width="9.109375" style="55"/>
    <col min="255" max="255" width="18" style="55" customWidth="1"/>
    <col min="256" max="256" width="31.88671875" style="55" bestFit="1" customWidth="1"/>
    <col min="257" max="257" width="9.109375" style="55"/>
    <col min="258" max="258" width="18.109375" style="55" customWidth="1"/>
    <col min="259" max="259" width="24.44140625" style="55" bestFit="1" customWidth="1"/>
    <col min="260" max="260" width="58.5546875" style="55" customWidth="1"/>
    <col min="261" max="261" width="12.5546875" style="55" bestFit="1" customWidth="1"/>
    <col min="262" max="263" width="11.5546875" style="55" bestFit="1" customWidth="1"/>
    <col min="264" max="264" width="6.5546875" style="55" bestFit="1" customWidth="1"/>
    <col min="265" max="265" width="13.44140625" style="55" customWidth="1"/>
    <col min="266" max="510" width="9.109375" style="55"/>
    <col min="511" max="511" width="18" style="55" customWidth="1"/>
    <col min="512" max="512" width="31.88671875" style="55" bestFit="1" customWidth="1"/>
    <col min="513" max="513" width="9.109375" style="55"/>
    <col min="514" max="514" width="18.109375" style="55" customWidth="1"/>
    <col min="515" max="515" width="24.44140625" style="55" bestFit="1" customWidth="1"/>
    <col min="516" max="516" width="58.5546875" style="55" customWidth="1"/>
    <col min="517" max="517" width="12.5546875" style="55" bestFit="1" customWidth="1"/>
    <col min="518" max="519" width="11.5546875" style="55" bestFit="1" customWidth="1"/>
    <col min="520" max="520" width="6.5546875" style="55" bestFit="1" customWidth="1"/>
    <col min="521" max="521" width="13.44140625" style="55" customWidth="1"/>
    <col min="522" max="766" width="9.109375" style="55"/>
    <col min="767" max="767" width="18" style="55" customWidth="1"/>
    <col min="768" max="768" width="31.88671875" style="55" bestFit="1" customWidth="1"/>
    <col min="769" max="769" width="9.109375" style="55"/>
    <col min="770" max="770" width="18.109375" style="55" customWidth="1"/>
    <col min="771" max="771" width="24.44140625" style="55" bestFit="1" customWidth="1"/>
    <col min="772" max="772" width="58.5546875" style="55" customWidth="1"/>
    <col min="773" max="773" width="12.5546875" style="55" bestFit="1" customWidth="1"/>
    <col min="774" max="775" width="11.5546875" style="55" bestFit="1" customWidth="1"/>
    <col min="776" max="776" width="6.5546875" style="55" bestFit="1" customWidth="1"/>
    <col min="777" max="777" width="13.44140625" style="55" customWidth="1"/>
    <col min="778" max="1022" width="9.109375" style="55"/>
    <col min="1023" max="1023" width="18" style="55" customWidth="1"/>
    <col min="1024" max="1024" width="31.88671875" style="55" bestFit="1" customWidth="1"/>
    <col min="1025" max="1025" width="9.109375" style="55"/>
    <col min="1026" max="1026" width="18.109375" style="55" customWidth="1"/>
    <col min="1027" max="1027" width="24.44140625" style="55" bestFit="1" customWidth="1"/>
    <col min="1028" max="1028" width="58.5546875" style="55" customWidth="1"/>
    <col min="1029" max="1029" width="12.5546875" style="55" bestFit="1" customWidth="1"/>
    <col min="1030" max="1031" width="11.5546875" style="55" bestFit="1" customWidth="1"/>
    <col min="1032" max="1032" width="6.5546875" style="55" bestFit="1" customWidth="1"/>
    <col min="1033" max="1033" width="13.44140625" style="55" customWidth="1"/>
    <col min="1034" max="1278" width="9.109375" style="55"/>
    <col min="1279" max="1279" width="18" style="55" customWidth="1"/>
    <col min="1280" max="1280" width="31.88671875" style="55" bestFit="1" customWidth="1"/>
    <col min="1281" max="1281" width="9.109375" style="55"/>
    <col min="1282" max="1282" width="18.109375" style="55" customWidth="1"/>
    <col min="1283" max="1283" width="24.44140625" style="55" bestFit="1" customWidth="1"/>
    <col min="1284" max="1284" width="58.5546875" style="55" customWidth="1"/>
    <col min="1285" max="1285" width="12.5546875" style="55" bestFit="1" customWidth="1"/>
    <col min="1286" max="1287" width="11.5546875" style="55" bestFit="1" customWidth="1"/>
    <col min="1288" max="1288" width="6.5546875" style="55" bestFit="1" customWidth="1"/>
    <col min="1289" max="1289" width="13.44140625" style="55" customWidth="1"/>
    <col min="1290" max="1534" width="9.109375" style="55"/>
    <col min="1535" max="1535" width="18" style="55" customWidth="1"/>
    <col min="1536" max="1536" width="31.88671875" style="55" bestFit="1" customWidth="1"/>
    <col min="1537" max="1537" width="9.109375" style="55"/>
    <col min="1538" max="1538" width="18.109375" style="55" customWidth="1"/>
    <col min="1539" max="1539" width="24.44140625" style="55" bestFit="1" customWidth="1"/>
    <col min="1540" max="1540" width="58.5546875" style="55" customWidth="1"/>
    <col min="1541" max="1541" width="12.5546875" style="55" bestFit="1" customWidth="1"/>
    <col min="1542" max="1543" width="11.5546875" style="55" bestFit="1" customWidth="1"/>
    <col min="1544" max="1544" width="6.5546875" style="55" bestFit="1" customWidth="1"/>
    <col min="1545" max="1545" width="13.44140625" style="55" customWidth="1"/>
    <col min="1546" max="1790" width="9.109375" style="55"/>
    <col min="1791" max="1791" width="18" style="55" customWidth="1"/>
    <col min="1792" max="1792" width="31.88671875" style="55" bestFit="1" customWidth="1"/>
    <col min="1793" max="1793" width="9.109375" style="55"/>
    <col min="1794" max="1794" width="18.109375" style="55" customWidth="1"/>
    <col min="1795" max="1795" width="24.44140625" style="55" bestFit="1" customWidth="1"/>
    <col min="1796" max="1796" width="58.5546875" style="55" customWidth="1"/>
    <col min="1797" max="1797" width="12.5546875" style="55" bestFit="1" customWidth="1"/>
    <col min="1798" max="1799" width="11.5546875" style="55" bestFit="1" customWidth="1"/>
    <col min="1800" max="1800" width="6.5546875" style="55" bestFit="1" customWidth="1"/>
    <col min="1801" max="1801" width="13.44140625" style="55" customWidth="1"/>
    <col min="1802" max="2046" width="9.109375" style="55"/>
    <col min="2047" max="2047" width="18" style="55" customWidth="1"/>
    <col min="2048" max="2048" width="31.88671875" style="55" bestFit="1" customWidth="1"/>
    <col min="2049" max="2049" width="9.109375" style="55"/>
    <col min="2050" max="2050" width="18.109375" style="55" customWidth="1"/>
    <col min="2051" max="2051" width="24.44140625" style="55" bestFit="1" customWidth="1"/>
    <col min="2052" max="2052" width="58.5546875" style="55" customWidth="1"/>
    <col min="2053" max="2053" width="12.5546875" style="55" bestFit="1" customWidth="1"/>
    <col min="2054" max="2055" width="11.5546875" style="55" bestFit="1" customWidth="1"/>
    <col min="2056" max="2056" width="6.5546875" style="55" bestFit="1" customWidth="1"/>
    <col min="2057" max="2057" width="13.44140625" style="55" customWidth="1"/>
    <col min="2058" max="2302" width="9.109375" style="55"/>
    <col min="2303" max="2303" width="18" style="55" customWidth="1"/>
    <col min="2304" max="2304" width="31.88671875" style="55" bestFit="1" customWidth="1"/>
    <col min="2305" max="2305" width="9.109375" style="55"/>
    <col min="2306" max="2306" width="18.109375" style="55" customWidth="1"/>
    <col min="2307" max="2307" width="24.44140625" style="55" bestFit="1" customWidth="1"/>
    <col min="2308" max="2308" width="58.5546875" style="55" customWidth="1"/>
    <col min="2309" max="2309" width="12.5546875" style="55" bestFit="1" customWidth="1"/>
    <col min="2310" max="2311" width="11.5546875" style="55" bestFit="1" customWidth="1"/>
    <col min="2312" max="2312" width="6.5546875" style="55" bestFit="1" customWidth="1"/>
    <col min="2313" max="2313" width="13.44140625" style="55" customWidth="1"/>
    <col min="2314" max="2558" width="9.109375" style="55"/>
    <col min="2559" max="2559" width="18" style="55" customWidth="1"/>
    <col min="2560" max="2560" width="31.88671875" style="55" bestFit="1" customWidth="1"/>
    <col min="2561" max="2561" width="9.109375" style="55"/>
    <col min="2562" max="2562" width="18.109375" style="55" customWidth="1"/>
    <col min="2563" max="2563" width="24.44140625" style="55" bestFit="1" customWidth="1"/>
    <col min="2564" max="2564" width="58.5546875" style="55" customWidth="1"/>
    <col min="2565" max="2565" width="12.5546875" style="55" bestFit="1" customWidth="1"/>
    <col min="2566" max="2567" width="11.5546875" style="55" bestFit="1" customWidth="1"/>
    <col min="2568" max="2568" width="6.5546875" style="55" bestFit="1" customWidth="1"/>
    <col min="2569" max="2569" width="13.44140625" style="55" customWidth="1"/>
    <col min="2570" max="2814" width="9.109375" style="55"/>
    <col min="2815" max="2815" width="18" style="55" customWidth="1"/>
    <col min="2816" max="2816" width="31.88671875" style="55" bestFit="1" customWidth="1"/>
    <col min="2817" max="2817" width="9.109375" style="55"/>
    <col min="2818" max="2818" width="18.109375" style="55" customWidth="1"/>
    <col min="2819" max="2819" width="24.44140625" style="55" bestFit="1" customWidth="1"/>
    <col min="2820" max="2820" width="58.5546875" style="55" customWidth="1"/>
    <col min="2821" max="2821" width="12.5546875" style="55" bestFit="1" customWidth="1"/>
    <col min="2822" max="2823" width="11.5546875" style="55" bestFit="1" customWidth="1"/>
    <col min="2824" max="2824" width="6.5546875" style="55" bestFit="1" customWidth="1"/>
    <col min="2825" max="2825" width="13.44140625" style="55" customWidth="1"/>
    <col min="2826" max="3070" width="9.109375" style="55"/>
    <col min="3071" max="3071" width="18" style="55" customWidth="1"/>
    <col min="3072" max="3072" width="31.88671875" style="55" bestFit="1" customWidth="1"/>
    <col min="3073" max="3073" width="9.109375" style="55"/>
    <col min="3074" max="3074" width="18.109375" style="55" customWidth="1"/>
    <col min="3075" max="3075" width="24.44140625" style="55" bestFit="1" customWidth="1"/>
    <col min="3076" max="3076" width="58.5546875" style="55" customWidth="1"/>
    <col min="3077" max="3077" width="12.5546875" style="55" bestFit="1" customWidth="1"/>
    <col min="3078" max="3079" width="11.5546875" style="55" bestFit="1" customWidth="1"/>
    <col min="3080" max="3080" width="6.5546875" style="55" bestFit="1" customWidth="1"/>
    <col min="3081" max="3081" width="13.44140625" style="55" customWidth="1"/>
    <col min="3082" max="3326" width="9.109375" style="55"/>
    <col min="3327" max="3327" width="18" style="55" customWidth="1"/>
    <col min="3328" max="3328" width="31.88671875" style="55" bestFit="1" customWidth="1"/>
    <col min="3329" max="3329" width="9.109375" style="55"/>
    <col min="3330" max="3330" width="18.109375" style="55" customWidth="1"/>
    <col min="3331" max="3331" width="24.44140625" style="55" bestFit="1" customWidth="1"/>
    <col min="3332" max="3332" width="58.5546875" style="55" customWidth="1"/>
    <col min="3333" max="3333" width="12.5546875" style="55" bestFit="1" customWidth="1"/>
    <col min="3334" max="3335" width="11.5546875" style="55" bestFit="1" customWidth="1"/>
    <col min="3336" max="3336" width="6.5546875" style="55" bestFit="1" customWidth="1"/>
    <col min="3337" max="3337" width="13.44140625" style="55" customWidth="1"/>
    <col min="3338" max="3582" width="9.109375" style="55"/>
    <col min="3583" max="3583" width="18" style="55" customWidth="1"/>
    <col min="3584" max="3584" width="31.88671875" style="55" bestFit="1" customWidth="1"/>
    <col min="3585" max="3585" width="9.109375" style="55"/>
    <col min="3586" max="3586" width="18.109375" style="55" customWidth="1"/>
    <col min="3587" max="3587" width="24.44140625" style="55" bestFit="1" customWidth="1"/>
    <col min="3588" max="3588" width="58.5546875" style="55" customWidth="1"/>
    <col min="3589" max="3589" width="12.5546875" style="55" bestFit="1" customWidth="1"/>
    <col min="3590" max="3591" width="11.5546875" style="55" bestFit="1" customWidth="1"/>
    <col min="3592" max="3592" width="6.5546875" style="55" bestFit="1" customWidth="1"/>
    <col min="3593" max="3593" width="13.44140625" style="55" customWidth="1"/>
    <col min="3594" max="3838" width="9.109375" style="55"/>
    <col min="3839" max="3839" width="18" style="55" customWidth="1"/>
    <col min="3840" max="3840" width="31.88671875" style="55" bestFit="1" customWidth="1"/>
    <col min="3841" max="3841" width="9.109375" style="55"/>
    <col min="3842" max="3842" width="18.109375" style="55" customWidth="1"/>
    <col min="3843" max="3843" width="24.44140625" style="55" bestFit="1" customWidth="1"/>
    <col min="3844" max="3844" width="58.5546875" style="55" customWidth="1"/>
    <col min="3845" max="3845" width="12.5546875" style="55" bestFit="1" customWidth="1"/>
    <col min="3846" max="3847" width="11.5546875" style="55" bestFit="1" customWidth="1"/>
    <col min="3848" max="3848" width="6.5546875" style="55" bestFit="1" customWidth="1"/>
    <col min="3849" max="3849" width="13.44140625" style="55" customWidth="1"/>
    <col min="3850" max="4094" width="9.109375" style="55"/>
    <col min="4095" max="4095" width="18" style="55" customWidth="1"/>
    <col min="4096" max="4096" width="31.88671875" style="55" bestFit="1" customWidth="1"/>
    <col min="4097" max="4097" width="9.109375" style="55"/>
    <col min="4098" max="4098" width="18.109375" style="55" customWidth="1"/>
    <col min="4099" max="4099" width="24.44140625" style="55" bestFit="1" customWidth="1"/>
    <col min="4100" max="4100" width="58.5546875" style="55" customWidth="1"/>
    <col min="4101" max="4101" width="12.5546875" style="55" bestFit="1" customWidth="1"/>
    <col min="4102" max="4103" width="11.5546875" style="55" bestFit="1" customWidth="1"/>
    <col min="4104" max="4104" width="6.5546875" style="55" bestFit="1" customWidth="1"/>
    <col min="4105" max="4105" width="13.44140625" style="55" customWidth="1"/>
    <col min="4106" max="4350" width="9.109375" style="55"/>
    <col min="4351" max="4351" width="18" style="55" customWidth="1"/>
    <col min="4352" max="4352" width="31.88671875" style="55" bestFit="1" customWidth="1"/>
    <col min="4353" max="4353" width="9.109375" style="55"/>
    <col min="4354" max="4354" width="18.109375" style="55" customWidth="1"/>
    <col min="4355" max="4355" width="24.44140625" style="55" bestFit="1" customWidth="1"/>
    <col min="4356" max="4356" width="58.5546875" style="55" customWidth="1"/>
    <col min="4357" max="4357" width="12.5546875" style="55" bestFit="1" customWidth="1"/>
    <col min="4358" max="4359" width="11.5546875" style="55" bestFit="1" customWidth="1"/>
    <col min="4360" max="4360" width="6.5546875" style="55" bestFit="1" customWidth="1"/>
    <col min="4361" max="4361" width="13.44140625" style="55" customWidth="1"/>
    <col min="4362" max="4606" width="9.109375" style="55"/>
    <col min="4607" max="4607" width="18" style="55" customWidth="1"/>
    <col min="4608" max="4608" width="31.88671875" style="55" bestFit="1" customWidth="1"/>
    <col min="4609" max="4609" width="9.109375" style="55"/>
    <col min="4610" max="4610" width="18.109375" style="55" customWidth="1"/>
    <col min="4611" max="4611" width="24.44140625" style="55" bestFit="1" customWidth="1"/>
    <col min="4612" max="4612" width="58.5546875" style="55" customWidth="1"/>
    <col min="4613" max="4613" width="12.5546875" style="55" bestFit="1" customWidth="1"/>
    <col min="4614" max="4615" width="11.5546875" style="55" bestFit="1" customWidth="1"/>
    <col min="4616" max="4616" width="6.5546875" style="55" bestFit="1" customWidth="1"/>
    <col min="4617" max="4617" width="13.44140625" style="55" customWidth="1"/>
    <col min="4618" max="4862" width="9.109375" style="55"/>
    <col min="4863" max="4863" width="18" style="55" customWidth="1"/>
    <col min="4864" max="4864" width="31.88671875" style="55" bestFit="1" customWidth="1"/>
    <col min="4865" max="4865" width="9.109375" style="55"/>
    <col min="4866" max="4866" width="18.109375" style="55" customWidth="1"/>
    <col min="4867" max="4867" width="24.44140625" style="55" bestFit="1" customWidth="1"/>
    <col min="4868" max="4868" width="58.5546875" style="55" customWidth="1"/>
    <col min="4869" max="4869" width="12.5546875" style="55" bestFit="1" customWidth="1"/>
    <col min="4870" max="4871" width="11.5546875" style="55" bestFit="1" customWidth="1"/>
    <col min="4872" max="4872" width="6.5546875" style="55" bestFit="1" customWidth="1"/>
    <col min="4873" max="4873" width="13.44140625" style="55" customWidth="1"/>
    <col min="4874" max="5118" width="9.109375" style="55"/>
    <col min="5119" max="5119" width="18" style="55" customWidth="1"/>
    <col min="5120" max="5120" width="31.88671875" style="55" bestFit="1" customWidth="1"/>
    <col min="5121" max="5121" width="9.109375" style="55"/>
    <col min="5122" max="5122" width="18.109375" style="55" customWidth="1"/>
    <col min="5123" max="5123" width="24.44140625" style="55" bestFit="1" customWidth="1"/>
    <col min="5124" max="5124" width="58.5546875" style="55" customWidth="1"/>
    <col min="5125" max="5125" width="12.5546875" style="55" bestFit="1" customWidth="1"/>
    <col min="5126" max="5127" width="11.5546875" style="55" bestFit="1" customWidth="1"/>
    <col min="5128" max="5128" width="6.5546875" style="55" bestFit="1" customWidth="1"/>
    <col min="5129" max="5129" width="13.44140625" style="55" customWidth="1"/>
    <col min="5130" max="5374" width="9.109375" style="55"/>
    <col min="5375" max="5375" width="18" style="55" customWidth="1"/>
    <col min="5376" max="5376" width="31.88671875" style="55" bestFit="1" customWidth="1"/>
    <col min="5377" max="5377" width="9.109375" style="55"/>
    <col min="5378" max="5378" width="18.109375" style="55" customWidth="1"/>
    <col min="5379" max="5379" width="24.44140625" style="55" bestFit="1" customWidth="1"/>
    <col min="5380" max="5380" width="58.5546875" style="55" customWidth="1"/>
    <col min="5381" max="5381" width="12.5546875" style="55" bestFit="1" customWidth="1"/>
    <col min="5382" max="5383" width="11.5546875" style="55" bestFit="1" customWidth="1"/>
    <col min="5384" max="5384" width="6.5546875" style="55" bestFit="1" customWidth="1"/>
    <col min="5385" max="5385" width="13.44140625" style="55" customWidth="1"/>
    <col min="5386" max="5630" width="9.109375" style="55"/>
    <col min="5631" max="5631" width="18" style="55" customWidth="1"/>
    <col min="5632" max="5632" width="31.88671875" style="55" bestFit="1" customWidth="1"/>
    <col min="5633" max="5633" width="9.109375" style="55"/>
    <col min="5634" max="5634" width="18.109375" style="55" customWidth="1"/>
    <col min="5635" max="5635" width="24.44140625" style="55" bestFit="1" customWidth="1"/>
    <col min="5636" max="5636" width="58.5546875" style="55" customWidth="1"/>
    <col min="5637" max="5637" width="12.5546875" style="55" bestFit="1" customWidth="1"/>
    <col min="5638" max="5639" width="11.5546875" style="55" bestFit="1" customWidth="1"/>
    <col min="5640" max="5640" width="6.5546875" style="55" bestFit="1" customWidth="1"/>
    <col min="5641" max="5641" width="13.44140625" style="55" customWidth="1"/>
    <col min="5642" max="5886" width="9.109375" style="55"/>
    <col min="5887" max="5887" width="18" style="55" customWidth="1"/>
    <col min="5888" max="5888" width="31.88671875" style="55" bestFit="1" customWidth="1"/>
    <col min="5889" max="5889" width="9.109375" style="55"/>
    <col min="5890" max="5890" width="18.109375" style="55" customWidth="1"/>
    <col min="5891" max="5891" width="24.44140625" style="55" bestFit="1" customWidth="1"/>
    <col min="5892" max="5892" width="58.5546875" style="55" customWidth="1"/>
    <col min="5893" max="5893" width="12.5546875" style="55" bestFit="1" customWidth="1"/>
    <col min="5894" max="5895" width="11.5546875" style="55" bestFit="1" customWidth="1"/>
    <col min="5896" max="5896" width="6.5546875" style="55" bestFit="1" customWidth="1"/>
    <col min="5897" max="5897" width="13.44140625" style="55" customWidth="1"/>
    <col min="5898" max="6142" width="9.109375" style="55"/>
    <col min="6143" max="6143" width="18" style="55" customWidth="1"/>
    <col min="6144" max="6144" width="31.88671875" style="55" bestFit="1" customWidth="1"/>
    <col min="6145" max="6145" width="9.109375" style="55"/>
    <col min="6146" max="6146" width="18.109375" style="55" customWidth="1"/>
    <col min="6147" max="6147" width="24.44140625" style="55" bestFit="1" customWidth="1"/>
    <col min="6148" max="6148" width="58.5546875" style="55" customWidth="1"/>
    <col min="6149" max="6149" width="12.5546875" style="55" bestFit="1" customWidth="1"/>
    <col min="6150" max="6151" width="11.5546875" style="55" bestFit="1" customWidth="1"/>
    <col min="6152" max="6152" width="6.5546875" style="55" bestFit="1" customWidth="1"/>
    <col min="6153" max="6153" width="13.44140625" style="55" customWidth="1"/>
    <col min="6154" max="6398" width="9.109375" style="55"/>
    <col min="6399" max="6399" width="18" style="55" customWidth="1"/>
    <col min="6400" max="6400" width="31.88671875" style="55" bestFit="1" customWidth="1"/>
    <col min="6401" max="6401" width="9.109375" style="55"/>
    <col min="6402" max="6402" width="18.109375" style="55" customWidth="1"/>
    <col min="6403" max="6403" width="24.44140625" style="55" bestFit="1" customWidth="1"/>
    <col min="6404" max="6404" width="58.5546875" style="55" customWidth="1"/>
    <col min="6405" max="6405" width="12.5546875" style="55" bestFit="1" customWidth="1"/>
    <col min="6406" max="6407" width="11.5546875" style="55" bestFit="1" customWidth="1"/>
    <col min="6408" max="6408" width="6.5546875" style="55" bestFit="1" customWidth="1"/>
    <col min="6409" max="6409" width="13.44140625" style="55" customWidth="1"/>
    <col min="6410" max="6654" width="9.109375" style="55"/>
    <col min="6655" max="6655" width="18" style="55" customWidth="1"/>
    <col min="6656" max="6656" width="31.88671875" style="55" bestFit="1" customWidth="1"/>
    <col min="6657" max="6657" width="9.109375" style="55"/>
    <col min="6658" max="6658" width="18.109375" style="55" customWidth="1"/>
    <col min="6659" max="6659" width="24.44140625" style="55" bestFit="1" customWidth="1"/>
    <col min="6660" max="6660" width="58.5546875" style="55" customWidth="1"/>
    <col min="6661" max="6661" width="12.5546875" style="55" bestFit="1" customWidth="1"/>
    <col min="6662" max="6663" width="11.5546875" style="55" bestFit="1" customWidth="1"/>
    <col min="6664" max="6664" width="6.5546875" style="55" bestFit="1" customWidth="1"/>
    <col min="6665" max="6665" width="13.44140625" style="55" customWidth="1"/>
    <col min="6666" max="6910" width="9.109375" style="55"/>
    <col min="6911" max="6911" width="18" style="55" customWidth="1"/>
    <col min="6912" max="6912" width="31.88671875" style="55" bestFit="1" customWidth="1"/>
    <col min="6913" max="6913" width="9.109375" style="55"/>
    <col min="6914" max="6914" width="18.109375" style="55" customWidth="1"/>
    <col min="6915" max="6915" width="24.44140625" style="55" bestFit="1" customWidth="1"/>
    <col min="6916" max="6916" width="58.5546875" style="55" customWidth="1"/>
    <col min="6917" max="6917" width="12.5546875" style="55" bestFit="1" customWidth="1"/>
    <col min="6918" max="6919" width="11.5546875" style="55" bestFit="1" customWidth="1"/>
    <col min="6920" max="6920" width="6.5546875" style="55" bestFit="1" customWidth="1"/>
    <col min="6921" max="6921" width="13.44140625" style="55" customWidth="1"/>
    <col min="6922" max="7166" width="9.109375" style="55"/>
    <col min="7167" max="7167" width="18" style="55" customWidth="1"/>
    <col min="7168" max="7168" width="31.88671875" style="55" bestFit="1" customWidth="1"/>
    <col min="7169" max="7169" width="9.109375" style="55"/>
    <col min="7170" max="7170" width="18.109375" style="55" customWidth="1"/>
    <col min="7171" max="7171" width="24.44140625" style="55" bestFit="1" customWidth="1"/>
    <col min="7172" max="7172" width="58.5546875" style="55" customWidth="1"/>
    <col min="7173" max="7173" width="12.5546875" style="55" bestFit="1" customWidth="1"/>
    <col min="7174" max="7175" width="11.5546875" style="55" bestFit="1" customWidth="1"/>
    <col min="7176" max="7176" width="6.5546875" style="55" bestFit="1" customWidth="1"/>
    <col min="7177" max="7177" width="13.44140625" style="55" customWidth="1"/>
    <col min="7178" max="7422" width="9.109375" style="55"/>
    <col min="7423" max="7423" width="18" style="55" customWidth="1"/>
    <col min="7424" max="7424" width="31.88671875" style="55" bestFit="1" customWidth="1"/>
    <col min="7425" max="7425" width="9.109375" style="55"/>
    <col min="7426" max="7426" width="18.109375" style="55" customWidth="1"/>
    <col min="7427" max="7427" width="24.44140625" style="55" bestFit="1" customWidth="1"/>
    <col min="7428" max="7428" width="58.5546875" style="55" customWidth="1"/>
    <col min="7429" max="7429" width="12.5546875" style="55" bestFit="1" customWidth="1"/>
    <col min="7430" max="7431" width="11.5546875" style="55" bestFit="1" customWidth="1"/>
    <col min="7432" max="7432" width="6.5546875" style="55" bestFit="1" customWidth="1"/>
    <col min="7433" max="7433" width="13.44140625" style="55" customWidth="1"/>
    <col min="7434" max="7678" width="9.109375" style="55"/>
    <col min="7679" max="7679" width="18" style="55" customWidth="1"/>
    <col min="7680" max="7680" width="31.88671875" style="55" bestFit="1" customWidth="1"/>
    <col min="7681" max="7681" width="9.109375" style="55"/>
    <col min="7682" max="7682" width="18.109375" style="55" customWidth="1"/>
    <col min="7683" max="7683" width="24.44140625" style="55" bestFit="1" customWidth="1"/>
    <col min="7684" max="7684" width="58.5546875" style="55" customWidth="1"/>
    <col min="7685" max="7685" width="12.5546875" style="55" bestFit="1" customWidth="1"/>
    <col min="7686" max="7687" width="11.5546875" style="55" bestFit="1" customWidth="1"/>
    <col min="7688" max="7688" width="6.5546875" style="55" bestFit="1" customWidth="1"/>
    <col min="7689" max="7689" width="13.44140625" style="55" customWidth="1"/>
    <col min="7690" max="7934" width="9.109375" style="55"/>
    <col min="7935" max="7935" width="18" style="55" customWidth="1"/>
    <col min="7936" max="7936" width="31.88671875" style="55" bestFit="1" customWidth="1"/>
    <col min="7937" max="7937" width="9.109375" style="55"/>
    <col min="7938" max="7938" width="18.109375" style="55" customWidth="1"/>
    <col min="7939" max="7939" width="24.44140625" style="55" bestFit="1" customWidth="1"/>
    <col min="7940" max="7940" width="58.5546875" style="55" customWidth="1"/>
    <col min="7941" max="7941" width="12.5546875" style="55" bestFit="1" customWidth="1"/>
    <col min="7942" max="7943" width="11.5546875" style="55" bestFit="1" customWidth="1"/>
    <col min="7944" max="7944" width="6.5546875" style="55" bestFit="1" customWidth="1"/>
    <col min="7945" max="7945" width="13.44140625" style="55" customWidth="1"/>
    <col min="7946" max="8190" width="9.109375" style="55"/>
    <col min="8191" max="8191" width="18" style="55" customWidth="1"/>
    <col min="8192" max="8192" width="31.88671875" style="55" bestFit="1" customWidth="1"/>
    <col min="8193" max="8193" width="9.109375" style="55"/>
    <col min="8194" max="8194" width="18.109375" style="55" customWidth="1"/>
    <col min="8195" max="8195" width="24.44140625" style="55" bestFit="1" customWidth="1"/>
    <col min="8196" max="8196" width="58.5546875" style="55" customWidth="1"/>
    <col min="8197" max="8197" width="12.5546875" style="55" bestFit="1" customWidth="1"/>
    <col min="8198" max="8199" width="11.5546875" style="55" bestFit="1" customWidth="1"/>
    <col min="8200" max="8200" width="6.5546875" style="55" bestFit="1" customWidth="1"/>
    <col min="8201" max="8201" width="13.44140625" style="55" customWidth="1"/>
    <col min="8202" max="8446" width="9.109375" style="55"/>
    <col min="8447" max="8447" width="18" style="55" customWidth="1"/>
    <col min="8448" max="8448" width="31.88671875" style="55" bestFit="1" customWidth="1"/>
    <col min="8449" max="8449" width="9.109375" style="55"/>
    <col min="8450" max="8450" width="18.109375" style="55" customWidth="1"/>
    <col min="8451" max="8451" width="24.44140625" style="55" bestFit="1" customWidth="1"/>
    <col min="8452" max="8452" width="58.5546875" style="55" customWidth="1"/>
    <col min="8453" max="8453" width="12.5546875" style="55" bestFit="1" customWidth="1"/>
    <col min="8454" max="8455" width="11.5546875" style="55" bestFit="1" customWidth="1"/>
    <col min="8456" max="8456" width="6.5546875" style="55" bestFit="1" customWidth="1"/>
    <col min="8457" max="8457" width="13.44140625" style="55" customWidth="1"/>
    <col min="8458" max="8702" width="9.109375" style="55"/>
    <col min="8703" max="8703" width="18" style="55" customWidth="1"/>
    <col min="8704" max="8704" width="31.88671875" style="55" bestFit="1" customWidth="1"/>
    <col min="8705" max="8705" width="9.109375" style="55"/>
    <col min="8706" max="8706" width="18.109375" style="55" customWidth="1"/>
    <col min="8707" max="8707" width="24.44140625" style="55" bestFit="1" customWidth="1"/>
    <col min="8708" max="8708" width="58.5546875" style="55" customWidth="1"/>
    <col min="8709" max="8709" width="12.5546875" style="55" bestFit="1" customWidth="1"/>
    <col min="8710" max="8711" width="11.5546875" style="55" bestFit="1" customWidth="1"/>
    <col min="8712" max="8712" width="6.5546875" style="55" bestFit="1" customWidth="1"/>
    <col min="8713" max="8713" width="13.44140625" style="55" customWidth="1"/>
    <col min="8714" max="8958" width="9.109375" style="55"/>
    <col min="8959" max="8959" width="18" style="55" customWidth="1"/>
    <col min="8960" max="8960" width="31.88671875" style="55" bestFit="1" customWidth="1"/>
    <col min="8961" max="8961" width="9.109375" style="55"/>
    <col min="8962" max="8962" width="18.109375" style="55" customWidth="1"/>
    <col min="8963" max="8963" width="24.44140625" style="55" bestFit="1" customWidth="1"/>
    <col min="8964" max="8964" width="58.5546875" style="55" customWidth="1"/>
    <col min="8965" max="8965" width="12.5546875" style="55" bestFit="1" customWidth="1"/>
    <col min="8966" max="8967" width="11.5546875" style="55" bestFit="1" customWidth="1"/>
    <col min="8968" max="8968" width="6.5546875" style="55" bestFit="1" customWidth="1"/>
    <col min="8969" max="8969" width="13.44140625" style="55" customWidth="1"/>
    <col min="8970" max="9214" width="9.109375" style="55"/>
    <col min="9215" max="9215" width="18" style="55" customWidth="1"/>
    <col min="9216" max="9216" width="31.88671875" style="55" bestFit="1" customWidth="1"/>
    <col min="9217" max="9217" width="9.109375" style="55"/>
    <col min="9218" max="9218" width="18.109375" style="55" customWidth="1"/>
    <col min="9219" max="9219" width="24.44140625" style="55" bestFit="1" customWidth="1"/>
    <col min="9220" max="9220" width="58.5546875" style="55" customWidth="1"/>
    <col min="9221" max="9221" width="12.5546875" style="55" bestFit="1" customWidth="1"/>
    <col min="9222" max="9223" width="11.5546875" style="55" bestFit="1" customWidth="1"/>
    <col min="9224" max="9224" width="6.5546875" style="55" bestFit="1" customWidth="1"/>
    <col min="9225" max="9225" width="13.44140625" style="55" customWidth="1"/>
    <col min="9226" max="9470" width="9.109375" style="55"/>
    <col min="9471" max="9471" width="18" style="55" customWidth="1"/>
    <col min="9472" max="9472" width="31.88671875" style="55" bestFit="1" customWidth="1"/>
    <col min="9473" max="9473" width="9.109375" style="55"/>
    <col min="9474" max="9474" width="18.109375" style="55" customWidth="1"/>
    <col min="9475" max="9475" width="24.44140625" style="55" bestFit="1" customWidth="1"/>
    <col min="9476" max="9476" width="58.5546875" style="55" customWidth="1"/>
    <col min="9477" max="9477" width="12.5546875" style="55" bestFit="1" customWidth="1"/>
    <col min="9478" max="9479" width="11.5546875" style="55" bestFit="1" customWidth="1"/>
    <col min="9480" max="9480" width="6.5546875" style="55" bestFit="1" customWidth="1"/>
    <col min="9481" max="9481" width="13.44140625" style="55" customWidth="1"/>
    <col min="9482" max="9726" width="9.109375" style="55"/>
    <col min="9727" max="9727" width="18" style="55" customWidth="1"/>
    <col min="9728" max="9728" width="31.88671875" style="55" bestFit="1" customWidth="1"/>
    <col min="9729" max="9729" width="9.109375" style="55"/>
    <col min="9730" max="9730" width="18.109375" style="55" customWidth="1"/>
    <col min="9731" max="9731" width="24.44140625" style="55" bestFit="1" customWidth="1"/>
    <col min="9732" max="9732" width="58.5546875" style="55" customWidth="1"/>
    <col min="9733" max="9733" width="12.5546875" style="55" bestFit="1" customWidth="1"/>
    <col min="9734" max="9735" width="11.5546875" style="55" bestFit="1" customWidth="1"/>
    <col min="9736" max="9736" width="6.5546875" style="55" bestFit="1" customWidth="1"/>
    <col min="9737" max="9737" width="13.44140625" style="55" customWidth="1"/>
    <col min="9738" max="9982" width="9.109375" style="55"/>
    <col min="9983" max="9983" width="18" style="55" customWidth="1"/>
    <col min="9984" max="9984" width="31.88671875" style="55" bestFit="1" customWidth="1"/>
    <col min="9985" max="9985" width="9.109375" style="55"/>
    <col min="9986" max="9986" width="18.109375" style="55" customWidth="1"/>
    <col min="9987" max="9987" width="24.44140625" style="55" bestFit="1" customWidth="1"/>
    <col min="9988" max="9988" width="58.5546875" style="55" customWidth="1"/>
    <col min="9989" max="9989" width="12.5546875" style="55" bestFit="1" customWidth="1"/>
    <col min="9990" max="9991" width="11.5546875" style="55" bestFit="1" customWidth="1"/>
    <col min="9992" max="9992" width="6.5546875" style="55" bestFit="1" customWidth="1"/>
    <col min="9993" max="9993" width="13.44140625" style="55" customWidth="1"/>
    <col min="9994" max="10238" width="9.109375" style="55"/>
    <col min="10239" max="10239" width="18" style="55" customWidth="1"/>
    <col min="10240" max="10240" width="31.88671875" style="55" bestFit="1" customWidth="1"/>
    <col min="10241" max="10241" width="9.109375" style="55"/>
    <col min="10242" max="10242" width="18.109375" style="55" customWidth="1"/>
    <col min="10243" max="10243" width="24.44140625" style="55" bestFit="1" customWidth="1"/>
    <col min="10244" max="10244" width="58.5546875" style="55" customWidth="1"/>
    <col min="10245" max="10245" width="12.5546875" style="55" bestFit="1" customWidth="1"/>
    <col min="10246" max="10247" width="11.5546875" style="55" bestFit="1" customWidth="1"/>
    <col min="10248" max="10248" width="6.5546875" style="55" bestFit="1" customWidth="1"/>
    <col min="10249" max="10249" width="13.44140625" style="55" customWidth="1"/>
    <col min="10250" max="10494" width="9.109375" style="55"/>
    <col min="10495" max="10495" width="18" style="55" customWidth="1"/>
    <col min="10496" max="10496" width="31.88671875" style="55" bestFit="1" customWidth="1"/>
    <col min="10497" max="10497" width="9.109375" style="55"/>
    <col min="10498" max="10498" width="18.109375" style="55" customWidth="1"/>
    <col min="10499" max="10499" width="24.44140625" style="55" bestFit="1" customWidth="1"/>
    <col min="10500" max="10500" width="58.5546875" style="55" customWidth="1"/>
    <col min="10501" max="10501" width="12.5546875" style="55" bestFit="1" customWidth="1"/>
    <col min="10502" max="10503" width="11.5546875" style="55" bestFit="1" customWidth="1"/>
    <col min="10504" max="10504" width="6.5546875" style="55" bestFit="1" customWidth="1"/>
    <col min="10505" max="10505" width="13.44140625" style="55" customWidth="1"/>
    <col min="10506" max="10750" width="9.109375" style="55"/>
    <col min="10751" max="10751" width="18" style="55" customWidth="1"/>
    <col min="10752" max="10752" width="31.88671875" style="55" bestFit="1" customWidth="1"/>
    <col min="10753" max="10753" width="9.109375" style="55"/>
    <col min="10754" max="10754" width="18.109375" style="55" customWidth="1"/>
    <col min="10755" max="10755" width="24.44140625" style="55" bestFit="1" customWidth="1"/>
    <col min="10756" max="10756" width="58.5546875" style="55" customWidth="1"/>
    <col min="10757" max="10757" width="12.5546875" style="55" bestFit="1" customWidth="1"/>
    <col min="10758" max="10759" width="11.5546875" style="55" bestFit="1" customWidth="1"/>
    <col min="10760" max="10760" width="6.5546875" style="55" bestFit="1" customWidth="1"/>
    <col min="10761" max="10761" width="13.44140625" style="55" customWidth="1"/>
    <col min="10762" max="11006" width="9.109375" style="55"/>
    <col min="11007" max="11007" width="18" style="55" customWidth="1"/>
    <col min="11008" max="11008" width="31.88671875" style="55" bestFit="1" customWidth="1"/>
    <col min="11009" max="11009" width="9.109375" style="55"/>
    <col min="11010" max="11010" width="18.109375" style="55" customWidth="1"/>
    <col min="11011" max="11011" width="24.44140625" style="55" bestFit="1" customWidth="1"/>
    <col min="11012" max="11012" width="58.5546875" style="55" customWidth="1"/>
    <col min="11013" max="11013" width="12.5546875" style="55" bestFit="1" customWidth="1"/>
    <col min="11014" max="11015" width="11.5546875" style="55" bestFit="1" customWidth="1"/>
    <col min="11016" max="11016" width="6.5546875" style="55" bestFit="1" customWidth="1"/>
    <col min="11017" max="11017" width="13.44140625" style="55" customWidth="1"/>
    <col min="11018" max="11262" width="9.109375" style="55"/>
    <col min="11263" max="11263" width="18" style="55" customWidth="1"/>
    <col min="11264" max="11264" width="31.88671875" style="55" bestFit="1" customWidth="1"/>
    <col min="11265" max="11265" width="9.109375" style="55"/>
    <col min="11266" max="11266" width="18.109375" style="55" customWidth="1"/>
    <col min="11267" max="11267" width="24.44140625" style="55" bestFit="1" customWidth="1"/>
    <col min="11268" max="11268" width="58.5546875" style="55" customWidth="1"/>
    <col min="11269" max="11269" width="12.5546875" style="55" bestFit="1" customWidth="1"/>
    <col min="11270" max="11271" width="11.5546875" style="55" bestFit="1" customWidth="1"/>
    <col min="11272" max="11272" width="6.5546875" style="55" bestFit="1" customWidth="1"/>
    <col min="11273" max="11273" width="13.44140625" style="55" customWidth="1"/>
    <col min="11274" max="11518" width="9.109375" style="55"/>
    <col min="11519" max="11519" width="18" style="55" customWidth="1"/>
    <col min="11520" max="11520" width="31.88671875" style="55" bestFit="1" customWidth="1"/>
    <col min="11521" max="11521" width="9.109375" style="55"/>
    <col min="11522" max="11522" width="18.109375" style="55" customWidth="1"/>
    <col min="11523" max="11523" width="24.44140625" style="55" bestFit="1" customWidth="1"/>
    <col min="11524" max="11524" width="58.5546875" style="55" customWidth="1"/>
    <col min="11525" max="11525" width="12.5546875" style="55" bestFit="1" customWidth="1"/>
    <col min="11526" max="11527" width="11.5546875" style="55" bestFit="1" customWidth="1"/>
    <col min="11528" max="11528" width="6.5546875" style="55" bestFit="1" customWidth="1"/>
    <col min="11529" max="11529" width="13.44140625" style="55" customWidth="1"/>
    <col min="11530" max="11774" width="9.109375" style="55"/>
    <col min="11775" max="11775" width="18" style="55" customWidth="1"/>
    <col min="11776" max="11776" width="31.88671875" style="55" bestFit="1" customWidth="1"/>
    <col min="11777" max="11777" width="9.109375" style="55"/>
    <col min="11778" max="11778" width="18.109375" style="55" customWidth="1"/>
    <col min="11779" max="11779" width="24.44140625" style="55" bestFit="1" customWidth="1"/>
    <col min="11780" max="11780" width="58.5546875" style="55" customWidth="1"/>
    <col min="11781" max="11781" width="12.5546875" style="55" bestFit="1" customWidth="1"/>
    <col min="11782" max="11783" width="11.5546875" style="55" bestFit="1" customWidth="1"/>
    <col min="11784" max="11784" width="6.5546875" style="55" bestFit="1" customWidth="1"/>
    <col min="11785" max="11785" width="13.44140625" style="55" customWidth="1"/>
    <col min="11786" max="12030" width="9.109375" style="55"/>
    <col min="12031" max="12031" width="18" style="55" customWidth="1"/>
    <col min="12032" max="12032" width="31.88671875" style="55" bestFit="1" customWidth="1"/>
    <col min="12033" max="12033" width="9.109375" style="55"/>
    <col min="12034" max="12034" width="18.109375" style="55" customWidth="1"/>
    <col min="12035" max="12035" width="24.44140625" style="55" bestFit="1" customWidth="1"/>
    <col min="12036" max="12036" width="58.5546875" style="55" customWidth="1"/>
    <col min="12037" max="12037" width="12.5546875" style="55" bestFit="1" customWidth="1"/>
    <col min="12038" max="12039" width="11.5546875" style="55" bestFit="1" customWidth="1"/>
    <col min="12040" max="12040" width="6.5546875" style="55" bestFit="1" customWidth="1"/>
    <col min="12041" max="12041" width="13.44140625" style="55" customWidth="1"/>
    <col min="12042" max="12286" width="9.109375" style="55"/>
    <col min="12287" max="12287" width="18" style="55" customWidth="1"/>
    <col min="12288" max="12288" width="31.88671875" style="55" bestFit="1" customWidth="1"/>
    <col min="12289" max="12289" width="9.109375" style="55"/>
    <col min="12290" max="12290" width="18.109375" style="55" customWidth="1"/>
    <col min="12291" max="12291" width="24.44140625" style="55" bestFit="1" customWidth="1"/>
    <col min="12292" max="12292" width="58.5546875" style="55" customWidth="1"/>
    <col min="12293" max="12293" width="12.5546875" style="55" bestFit="1" customWidth="1"/>
    <col min="12294" max="12295" width="11.5546875" style="55" bestFit="1" customWidth="1"/>
    <col min="12296" max="12296" width="6.5546875" style="55" bestFit="1" customWidth="1"/>
    <col min="12297" max="12297" width="13.44140625" style="55" customWidth="1"/>
    <col min="12298" max="12542" width="9.109375" style="55"/>
    <col min="12543" max="12543" width="18" style="55" customWidth="1"/>
    <col min="12544" max="12544" width="31.88671875" style="55" bestFit="1" customWidth="1"/>
    <col min="12545" max="12545" width="9.109375" style="55"/>
    <col min="12546" max="12546" width="18.109375" style="55" customWidth="1"/>
    <col min="12547" max="12547" width="24.44140625" style="55" bestFit="1" customWidth="1"/>
    <col min="12548" max="12548" width="58.5546875" style="55" customWidth="1"/>
    <col min="12549" max="12549" width="12.5546875" style="55" bestFit="1" customWidth="1"/>
    <col min="12550" max="12551" width="11.5546875" style="55" bestFit="1" customWidth="1"/>
    <col min="12552" max="12552" width="6.5546875" style="55" bestFit="1" customWidth="1"/>
    <col min="12553" max="12553" width="13.44140625" style="55" customWidth="1"/>
    <col min="12554" max="12798" width="9.109375" style="55"/>
    <col min="12799" max="12799" width="18" style="55" customWidth="1"/>
    <col min="12800" max="12800" width="31.88671875" style="55" bestFit="1" customWidth="1"/>
    <col min="12801" max="12801" width="9.109375" style="55"/>
    <col min="12802" max="12802" width="18.109375" style="55" customWidth="1"/>
    <col min="12803" max="12803" width="24.44140625" style="55" bestFit="1" customWidth="1"/>
    <col min="12804" max="12804" width="58.5546875" style="55" customWidth="1"/>
    <col min="12805" max="12805" width="12.5546875" style="55" bestFit="1" customWidth="1"/>
    <col min="12806" max="12807" width="11.5546875" style="55" bestFit="1" customWidth="1"/>
    <col min="12808" max="12808" width="6.5546875" style="55" bestFit="1" customWidth="1"/>
    <col min="12809" max="12809" width="13.44140625" style="55" customWidth="1"/>
    <col min="12810" max="13054" width="9.109375" style="55"/>
    <col min="13055" max="13055" width="18" style="55" customWidth="1"/>
    <col min="13056" max="13056" width="31.88671875" style="55" bestFit="1" customWidth="1"/>
    <col min="13057" max="13057" width="9.109375" style="55"/>
    <col min="13058" max="13058" width="18.109375" style="55" customWidth="1"/>
    <col min="13059" max="13059" width="24.44140625" style="55" bestFit="1" customWidth="1"/>
    <col min="13060" max="13060" width="58.5546875" style="55" customWidth="1"/>
    <col min="13061" max="13061" width="12.5546875" style="55" bestFit="1" customWidth="1"/>
    <col min="13062" max="13063" width="11.5546875" style="55" bestFit="1" customWidth="1"/>
    <col min="13064" max="13064" width="6.5546875" style="55" bestFit="1" customWidth="1"/>
    <col min="13065" max="13065" width="13.44140625" style="55" customWidth="1"/>
    <col min="13066" max="13310" width="9.109375" style="55"/>
    <col min="13311" max="13311" width="18" style="55" customWidth="1"/>
    <col min="13312" max="13312" width="31.88671875" style="55" bestFit="1" customWidth="1"/>
    <col min="13313" max="13313" width="9.109375" style="55"/>
    <col min="13314" max="13314" width="18.109375" style="55" customWidth="1"/>
    <col min="13315" max="13315" width="24.44140625" style="55" bestFit="1" customWidth="1"/>
    <col min="13316" max="13316" width="58.5546875" style="55" customWidth="1"/>
    <col min="13317" max="13317" width="12.5546875" style="55" bestFit="1" customWidth="1"/>
    <col min="13318" max="13319" width="11.5546875" style="55" bestFit="1" customWidth="1"/>
    <col min="13320" max="13320" width="6.5546875" style="55" bestFit="1" customWidth="1"/>
    <col min="13321" max="13321" width="13.44140625" style="55" customWidth="1"/>
    <col min="13322" max="13566" width="9.109375" style="55"/>
    <col min="13567" max="13567" width="18" style="55" customWidth="1"/>
    <col min="13568" max="13568" width="31.88671875" style="55" bestFit="1" customWidth="1"/>
    <col min="13569" max="13569" width="9.109375" style="55"/>
    <col min="13570" max="13570" width="18.109375" style="55" customWidth="1"/>
    <col min="13571" max="13571" width="24.44140625" style="55" bestFit="1" customWidth="1"/>
    <col min="13572" max="13572" width="58.5546875" style="55" customWidth="1"/>
    <col min="13573" max="13573" width="12.5546875" style="55" bestFit="1" customWidth="1"/>
    <col min="13574" max="13575" width="11.5546875" style="55" bestFit="1" customWidth="1"/>
    <col min="13576" max="13576" width="6.5546875" style="55" bestFit="1" customWidth="1"/>
    <col min="13577" max="13577" width="13.44140625" style="55" customWidth="1"/>
    <col min="13578" max="13822" width="9.109375" style="55"/>
    <col min="13823" max="13823" width="18" style="55" customWidth="1"/>
    <col min="13824" max="13824" width="31.88671875" style="55" bestFit="1" customWidth="1"/>
    <col min="13825" max="13825" width="9.109375" style="55"/>
    <col min="13826" max="13826" width="18.109375" style="55" customWidth="1"/>
    <col min="13827" max="13827" width="24.44140625" style="55" bestFit="1" customWidth="1"/>
    <col min="13828" max="13828" width="58.5546875" style="55" customWidth="1"/>
    <col min="13829" max="13829" width="12.5546875" style="55" bestFit="1" customWidth="1"/>
    <col min="13830" max="13831" width="11.5546875" style="55" bestFit="1" customWidth="1"/>
    <col min="13832" max="13832" width="6.5546875" style="55" bestFit="1" customWidth="1"/>
    <col min="13833" max="13833" width="13.44140625" style="55" customWidth="1"/>
    <col min="13834" max="14078" width="9.109375" style="55"/>
    <col min="14079" max="14079" width="18" style="55" customWidth="1"/>
    <col min="14080" max="14080" width="31.88671875" style="55" bestFit="1" customWidth="1"/>
    <col min="14081" max="14081" width="9.109375" style="55"/>
    <col min="14082" max="14082" width="18.109375" style="55" customWidth="1"/>
    <col min="14083" max="14083" width="24.44140625" style="55" bestFit="1" customWidth="1"/>
    <col min="14084" max="14084" width="58.5546875" style="55" customWidth="1"/>
    <col min="14085" max="14085" width="12.5546875" style="55" bestFit="1" customWidth="1"/>
    <col min="14086" max="14087" width="11.5546875" style="55" bestFit="1" customWidth="1"/>
    <col min="14088" max="14088" width="6.5546875" style="55" bestFit="1" customWidth="1"/>
    <col min="14089" max="14089" width="13.44140625" style="55" customWidth="1"/>
    <col min="14090" max="14334" width="9.109375" style="55"/>
    <col min="14335" max="14335" width="18" style="55" customWidth="1"/>
    <col min="14336" max="14336" width="31.88671875" style="55" bestFit="1" customWidth="1"/>
    <col min="14337" max="14337" width="9.109375" style="55"/>
    <col min="14338" max="14338" width="18.109375" style="55" customWidth="1"/>
    <col min="14339" max="14339" width="24.44140625" style="55" bestFit="1" customWidth="1"/>
    <col min="14340" max="14340" width="58.5546875" style="55" customWidth="1"/>
    <col min="14341" max="14341" width="12.5546875" style="55" bestFit="1" customWidth="1"/>
    <col min="14342" max="14343" width="11.5546875" style="55" bestFit="1" customWidth="1"/>
    <col min="14344" max="14344" width="6.5546875" style="55" bestFit="1" customWidth="1"/>
    <col min="14345" max="14345" width="13.44140625" style="55" customWidth="1"/>
    <col min="14346" max="14590" width="9.109375" style="55"/>
    <col min="14591" max="14591" width="18" style="55" customWidth="1"/>
    <col min="14592" max="14592" width="31.88671875" style="55" bestFit="1" customWidth="1"/>
    <col min="14593" max="14593" width="9.109375" style="55"/>
    <col min="14594" max="14594" width="18.109375" style="55" customWidth="1"/>
    <col min="14595" max="14595" width="24.44140625" style="55" bestFit="1" customWidth="1"/>
    <col min="14596" max="14596" width="58.5546875" style="55" customWidth="1"/>
    <col min="14597" max="14597" width="12.5546875" style="55" bestFit="1" customWidth="1"/>
    <col min="14598" max="14599" width="11.5546875" style="55" bestFit="1" customWidth="1"/>
    <col min="14600" max="14600" width="6.5546875" style="55" bestFit="1" customWidth="1"/>
    <col min="14601" max="14601" width="13.44140625" style="55" customWidth="1"/>
    <col min="14602" max="14846" width="9.109375" style="55"/>
    <col min="14847" max="14847" width="18" style="55" customWidth="1"/>
    <col min="14848" max="14848" width="31.88671875" style="55" bestFit="1" customWidth="1"/>
    <col min="14849" max="14849" width="9.109375" style="55"/>
    <col min="14850" max="14850" width="18.109375" style="55" customWidth="1"/>
    <col min="14851" max="14851" width="24.44140625" style="55" bestFit="1" customWidth="1"/>
    <col min="14852" max="14852" width="58.5546875" style="55" customWidth="1"/>
    <col min="14853" max="14853" width="12.5546875" style="55" bestFit="1" customWidth="1"/>
    <col min="14854" max="14855" width="11.5546875" style="55" bestFit="1" customWidth="1"/>
    <col min="14856" max="14856" width="6.5546875" style="55" bestFit="1" customWidth="1"/>
    <col min="14857" max="14857" width="13.44140625" style="55" customWidth="1"/>
    <col min="14858" max="15102" width="9.109375" style="55"/>
    <col min="15103" max="15103" width="18" style="55" customWidth="1"/>
    <col min="15104" max="15104" width="31.88671875" style="55" bestFit="1" customWidth="1"/>
    <col min="15105" max="15105" width="9.109375" style="55"/>
    <col min="15106" max="15106" width="18.109375" style="55" customWidth="1"/>
    <col min="15107" max="15107" width="24.44140625" style="55" bestFit="1" customWidth="1"/>
    <col min="15108" max="15108" width="58.5546875" style="55" customWidth="1"/>
    <col min="15109" max="15109" width="12.5546875" style="55" bestFit="1" customWidth="1"/>
    <col min="15110" max="15111" width="11.5546875" style="55" bestFit="1" customWidth="1"/>
    <col min="15112" max="15112" width="6.5546875" style="55" bestFit="1" customWidth="1"/>
    <col min="15113" max="15113" width="13.44140625" style="55" customWidth="1"/>
    <col min="15114" max="15358" width="9.109375" style="55"/>
    <col min="15359" max="15359" width="18" style="55" customWidth="1"/>
    <col min="15360" max="15360" width="31.88671875" style="55" bestFit="1" customWidth="1"/>
    <col min="15361" max="15361" width="9.109375" style="55"/>
    <col min="15362" max="15362" width="18.109375" style="55" customWidth="1"/>
    <col min="15363" max="15363" width="24.44140625" style="55" bestFit="1" customWidth="1"/>
    <col min="15364" max="15364" width="58.5546875" style="55" customWidth="1"/>
    <col min="15365" max="15365" width="12.5546875" style="55" bestFit="1" customWidth="1"/>
    <col min="15366" max="15367" width="11.5546875" style="55" bestFit="1" customWidth="1"/>
    <col min="15368" max="15368" width="6.5546875" style="55" bestFit="1" customWidth="1"/>
    <col min="15369" max="15369" width="13.44140625" style="55" customWidth="1"/>
    <col min="15370" max="15614" width="9.109375" style="55"/>
    <col min="15615" max="15615" width="18" style="55" customWidth="1"/>
    <col min="15616" max="15616" width="31.88671875" style="55" bestFit="1" customWidth="1"/>
    <col min="15617" max="15617" width="9.109375" style="55"/>
    <col min="15618" max="15618" width="18.109375" style="55" customWidth="1"/>
    <col min="15619" max="15619" width="24.44140625" style="55" bestFit="1" customWidth="1"/>
    <col min="15620" max="15620" width="58.5546875" style="55" customWidth="1"/>
    <col min="15621" max="15621" width="12.5546875" style="55" bestFit="1" customWidth="1"/>
    <col min="15622" max="15623" width="11.5546875" style="55" bestFit="1" customWidth="1"/>
    <col min="15624" max="15624" width="6.5546875" style="55" bestFit="1" customWidth="1"/>
    <col min="15625" max="15625" width="13.44140625" style="55" customWidth="1"/>
    <col min="15626" max="15870" width="9.109375" style="55"/>
    <col min="15871" max="15871" width="18" style="55" customWidth="1"/>
    <col min="15872" max="15872" width="31.88671875" style="55" bestFit="1" customWidth="1"/>
    <col min="15873" max="15873" width="9.109375" style="55"/>
    <col min="15874" max="15874" width="18.109375" style="55" customWidth="1"/>
    <col min="15875" max="15875" width="24.44140625" style="55" bestFit="1" customWidth="1"/>
    <col min="15876" max="15876" width="58.5546875" style="55" customWidth="1"/>
    <col min="15877" max="15877" width="12.5546875" style="55" bestFit="1" customWidth="1"/>
    <col min="15878" max="15879" width="11.5546875" style="55" bestFit="1" customWidth="1"/>
    <col min="15880" max="15880" width="6.5546875" style="55" bestFit="1" customWidth="1"/>
    <col min="15881" max="15881" width="13.44140625" style="55" customWidth="1"/>
    <col min="15882" max="16126" width="9.109375" style="55"/>
    <col min="16127" max="16127" width="18" style="55" customWidth="1"/>
    <col min="16128" max="16128" width="31.88671875" style="55" bestFit="1" customWidth="1"/>
    <col min="16129" max="16129" width="9.109375" style="55"/>
    <col min="16130" max="16130" width="18.109375" style="55" customWidth="1"/>
    <col min="16131" max="16131" width="24.44140625" style="55" bestFit="1" customWidth="1"/>
    <col min="16132" max="16132" width="58.5546875" style="55" customWidth="1"/>
    <col min="16133" max="16133" width="12.5546875" style="55" bestFit="1" customWidth="1"/>
    <col min="16134" max="16135" width="11.5546875" style="55" bestFit="1" customWidth="1"/>
    <col min="16136" max="16136" width="6.5546875" style="55" bestFit="1" customWidth="1"/>
    <col min="16137" max="16137" width="13.44140625" style="55" customWidth="1"/>
    <col min="16138" max="16383" width="9.109375" style="55"/>
    <col min="16384" max="16384" width="9.109375" style="55" customWidth="1"/>
  </cols>
  <sheetData>
    <row r="1" spans="1:19"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9" ht="26.4" x14ac:dyDescent="0.3">
      <c r="A2" s="128" t="s">
        <v>76</v>
      </c>
      <c r="B2" s="134" t="s">
        <v>133</v>
      </c>
      <c r="C2" s="52"/>
      <c r="D2" s="52">
        <v>6121</v>
      </c>
      <c r="E2" s="52"/>
      <c r="F2" s="130" t="s">
        <v>134</v>
      </c>
      <c r="G2" s="174"/>
      <c r="H2" s="174">
        <v>1000000</v>
      </c>
      <c r="I2" s="174"/>
      <c r="J2" s="174"/>
      <c r="K2" s="174"/>
      <c r="L2" s="175"/>
      <c r="M2" s="175"/>
      <c r="N2" s="175"/>
      <c r="O2" s="175"/>
      <c r="P2" s="175"/>
      <c r="Q2" s="175"/>
      <c r="R2" s="175"/>
      <c r="S2" s="175"/>
    </row>
    <row r="3" spans="1:19" x14ac:dyDescent="0.3">
      <c r="A3" s="128"/>
      <c r="B3" s="134" t="s">
        <v>362</v>
      </c>
      <c r="C3" s="52"/>
      <c r="D3" s="52"/>
      <c r="E3" s="52"/>
      <c r="F3" s="130"/>
      <c r="G3" s="174"/>
      <c r="H3" s="174"/>
      <c r="I3" s="174"/>
      <c r="J3" s="174"/>
      <c r="K3" s="174">
        <v>60000000</v>
      </c>
      <c r="L3" s="175"/>
      <c r="M3" s="175"/>
      <c r="N3" s="175"/>
      <c r="O3" s="175"/>
      <c r="P3" s="175"/>
      <c r="Q3" s="175"/>
      <c r="R3" s="175"/>
      <c r="S3" s="175"/>
    </row>
    <row r="4" spans="1:19" x14ac:dyDescent="0.3">
      <c r="A4" s="128"/>
      <c r="B4" s="134" t="s">
        <v>284</v>
      </c>
      <c r="C4" s="52"/>
      <c r="D4" s="52"/>
      <c r="E4" s="52"/>
      <c r="F4" s="130"/>
      <c r="G4" s="174">
        <v>1000000</v>
      </c>
      <c r="H4" s="174"/>
      <c r="I4" s="174">
        <v>1000000</v>
      </c>
      <c r="J4" s="174">
        <v>1000000</v>
      </c>
      <c r="K4" s="174"/>
      <c r="L4" s="175"/>
      <c r="M4" s="175"/>
      <c r="N4" s="175"/>
      <c r="O4" s="175"/>
      <c r="P4" s="175"/>
      <c r="Q4" s="175"/>
      <c r="R4" s="175"/>
      <c r="S4" s="175"/>
    </row>
    <row r="5" spans="1:19" x14ac:dyDescent="0.3">
      <c r="A5" s="128"/>
      <c r="B5" s="134"/>
      <c r="C5" s="52"/>
      <c r="D5" s="52"/>
      <c r="E5" s="52"/>
      <c r="F5" s="130"/>
      <c r="G5" s="174"/>
      <c r="H5" s="174"/>
      <c r="I5" s="174"/>
      <c r="J5" s="174"/>
      <c r="K5" s="174"/>
      <c r="L5" s="175"/>
      <c r="M5" s="175"/>
      <c r="N5" s="175"/>
      <c r="O5" s="175"/>
      <c r="P5" s="175"/>
      <c r="Q5" s="175"/>
      <c r="R5" s="175"/>
      <c r="S5" s="175"/>
    </row>
    <row r="6" spans="1:19" x14ac:dyDescent="0.3">
      <c r="A6" s="128"/>
      <c r="B6" s="134"/>
      <c r="C6" s="52"/>
      <c r="D6" s="52"/>
      <c r="E6" s="52"/>
      <c r="F6" s="130"/>
      <c r="G6" s="174"/>
      <c r="H6" s="174"/>
      <c r="I6" s="174"/>
      <c r="J6" s="174"/>
      <c r="K6" s="174"/>
      <c r="L6" s="175"/>
      <c r="M6" s="175"/>
      <c r="N6" s="175"/>
      <c r="O6" s="175"/>
      <c r="P6" s="175"/>
      <c r="Q6" s="175"/>
      <c r="R6" s="175"/>
      <c r="S6" s="175"/>
    </row>
    <row r="7" spans="1:19" x14ac:dyDescent="0.3">
      <c r="A7" s="128"/>
      <c r="B7" s="134"/>
      <c r="C7" s="52"/>
      <c r="D7" s="52"/>
      <c r="E7" s="52"/>
      <c r="F7" s="130"/>
      <c r="G7" s="174"/>
      <c r="H7" s="174"/>
      <c r="I7" s="174"/>
      <c r="J7" s="174"/>
      <c r="K7" s="174"/>
      <c r="L7" s="175"/>
      <c r="M7" s="175"/>
      <c r="N7" s="175"/>
      <c r="O7" s="175"/>
      <c r="P7" s="175"/>
      <c r="Q7" s="175"/>
      <c r="R7" s="175"/>
      <c r="S7" s="175"/>
    </row>
    <row r="8" spans="1:19" x14ac:dyDescent="0.3">
      <c r="A8" s="128" t="s">
        <v>101</v>
      </c>
      <c r="B8" s="175"/>
      <c r="C8" s="175"/>
      <c r="D8" s="175"/>
      <c r="E8" s="175"/>
      <c r="F8" s="175"/>
      <c r="G8" s="174">
        <f>SUM(G2:G7)</f>
        <v>1000000</v>
      </c>
      <c r="H8" s="174">
        <f>SUM(H2:H7)</f>
        <v>1000000</v>
      </c>
      <c r="I8" s="174">
        <f>SUM(I2:I7)</f>
        <v>1000000</v>
      </c>
      <c r="J8" s="174">
        <f>SUM(J2:J7)</f>
        <v>1000000</v>
      </c>
      <c r="K8" s="174"/>
      <c r="L8" s="175"/>
      <c r="M8" s="175"/>
      <c r="N8" s="175"/>
      <c r="O8" s="175"/>
      <c r="P8" s="175"/>
      <c r="Q8" s="175"/>
      <c r="R8" s="175"/>
      <c r="S8" s="175"/>
    </row>
  </sheetData>
  <autoFilter ref="A1:S1"/>
  <phoneticPr fontId="28" type="noConversion"/>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zoomScaleNormal="100" workbookViewId="0">
      <pane ySplit="1" topLeftCell="A2" activePane="bottomLeft" state="frozen"/>
      <selection pane="bottomLeft" activeCell="I20" sqref="I20"/>
    </sheetView>
  </sheetViews>
  <sheetFormatPr defaultRowHeight="14.4" x14ac:dyDescent="0.3"/>
  <cols>
    <col min="1" max="1" width="11.5546875" style="55" bestFit="1" customWidth="1"/>
    <col min="2" max="2" width="17.5546875" style="55" bestFit="1" customWidth="1"/>
    <col min="3" max="3" width="12.44140625" style="55" customWidth="1"/>
    <col min="4" max="4" width="14.5546875" style="55" customWidth="1"/>
    <col min="5" max="5" width="21.44140625" style="55" bestFit="1" customWidth="1"/>
    <col min="6" max="6" width="40" style="55" customWidth="1"/>
    <col min="7" max="8" width="12.109375" style="55" bestFit="1" customWidth="1"/>
    <col min="9" max="9" width="11.5546875" style="55" bestFit="1" customWidth="1"/>
    <col min="10" max="254" width="9.109375" style="55"/>
    <col min="255" max="255" width="11.5546875" style="55" bestFit="1" customWidth="1"/>
    <col min="256" max="256" width="17.5546875" style="55" bestFit="1" customWidth="1"/>
    <col min="257" max="257" width="12.44140625" style="55" customWidth="1"/>
    <col min="258" max="258" width="14.5546875" style="55" customWidth="1"/>
    <col min="259" max="259" width="21.44140625" style="55" bestFit="1" customWidth="1"/>
    <col min="260" max="260" width="40" style="55" customWidth="1"/>
    <col min="261" max="261" width="20" style="55" customWidth="1"/>
    <col min="262" max="510" width="9.109375" style="55"/>
    <col min="511" max="511" width="11.5546875" style="55" bestFit="1" customWidth="1"/>
    <col min="512" max="512" width="17.5546875" style="55" bestFit="1" customWidth="1"/>
    <col min="513" max="513" width="12.44140625" style="55" customWidth="1"/>
    <col min="514" max="514" width="14.5546875" style="55" customWidth="1"/>
    <col min="515" max="515" width="21.44140625" style="55" bestFit="1" customWidth="1"/>
    <col min="516" max="516" width="40" style="55" customWidth="1"/>
    <col min="517" max="517" width="20" style="55" customWidth="1"/>
    <col min="518" max="766" width="9.109375" style="55"/>
    <col min="767" max="767" width="11.5546875" style="55" bestFit="1" customWidth="1"/>
    <col min="768" max="768" width="17.5546875" style="55" bestFit="1" customWidth="1"/>
    <col min="769" max="769" width="12.44140625" style="55" customWidth="1"/>
    <col min="770" max="770" width="14.5546875" style="55" customWidth="1"/>
    <col min="771" max="771" width="21.44140625" style="55" bestFit="1" customWidth="1"/>
    <col min="772" max="772" width="40" style="55" customWidth="1"/>
    <col min="773" max="773" width="20" style="55" customWidth="1"/>
    <col min="774" max="1022" width="9.109375" style="55"/>
    <col min="1023" max="1023" width="11.5546875" style="55" bestFit="1" customWidth="1"/>
    <col min="1024" max="1024" width="17.5546875" style="55" bestFit="1" customWidth="1"/>
    <col min="1025" max="1025" width="12.44140625" style="55" customWidth="1"/>
    <col min="1026" max="1026" width="14.5546875" style="55" customWidth="1"/>
    <col min="1027" max="1027" width="21.44140625" style="55" bestFit="1" customWidth="1"/>
    <col min="1028" max="1028" width="40" style="55" customWidth="1"/>
    <col min="1029" max="1029" width="20" style="55" customWidth="1"/>
    <col min="1030" max="1278" width="9.109375" style="55"/>
    <col min="1279" max="1279" width="11.5546875" style="55" bestFit="1" customWidth="1"/>
    <col min="1280" max="1280" width="17.5546875" style="55" bestFit="1" customWidth="1"/>
    <col min="1281" max="1281" width="12.44140625" style="55" customWidth="1"/>
    <col min="1282" max="1282" width="14.5546875" style="55" customWidth="1"/>
    <col min="1283" max="1283" width="21.44140625" style="55" bestFit="1" customWidth="1"/>
    <col min="1284" max="1284" width="40" style="55" customWidth="1"/>
    <col min="1285" max="1285" width="20" style="55" customWidth="1"/>
    <col min="1286" max="1534" width="9.109375" style="55"/>
    <col min="1535" max="1535" width="11.5546875" style="55" bestFit="1" customWidth="1"/>
    <col min="1536" max="1536" width="17.5546875" style="55" bestFit="1" customWidth="1"/>
    <col min="1537" max="1537" width="12.44140625" style="55" customWidth="1"/>
    <col min="1538" max="1538" width="14.5546875" style="55" customWidth="1"/>
    <col min="1539" max="1539" width="21.44140625" style="55" bestFit="1" customWidth="1"/>
    <col min="1540" max="1540" width="40" style="55" customWidth="1"/>
    <col min="1541" max="1541" width="20" style="55" customWidth="1"/>
    <col min="1542" max="1790" width="9.109375" style="55"/>
    <col min="1791" max="1791" width="11.5546875" style="55" bestFit="1" customWidth="1"/>
    <col min="1792" max="1792" width="17.5546875" style="55" bestFit="1" customWidth="1"/>
    <col min="1793" max="1793" width="12.44140625" style="55" customWidth="1"/>
    <col min="1794" max="1794" width="14.5546875" style="55" customWidth="1"/>
    <col min="1795" max="1795" width="21.44140625" style="55" bestFit="1" customWidth="1"/>
    <col min="1796" max="1796" width="40" style="55" customWidth="1"/>
    <col min="1797" max="1797" width="20" style="55" customWidth="1"/>
    <col min="1798" max="2046" width="9.109375" style="55"/>
    <col min="2047" max="2047" width="11.5546875" style="55" bestFit="1" customWidth="1"/>
    <col min="2048" max="2048" width="17.5546875" style="55" bestFit="1" customWidth="1"/>
    <col min="2049" max="2049" width="12.44140625" style="55" customWidth="1"/>
    <col min="2050" max="2050" width="14.5546875" style="55" customWidth="1"/>
    <col min="2051" max="2051" width="21.44140625" style="55" bestFit="1" customWidth="1"/>
    <col min="2052" max="2052" width="40" style="55" customWidth="1"/>
    <col min="2053" max="2053" width="20" style="55" customWidth="1"/>
    <col min="2054" max="2302" width="9.109375" style="55"/>
    <col min="2303" max="2303" width="11.5546875" style="55" bestFit="1" customWidth="1"/>
    <col min="2304" max="2304" width="17.5546875" style="55" bestFit="1" customWidth="1"/>
    <col min="2305" max="2305" width="12.44140625" style="55" customWidth="1"/>
    <col min="2306" max="2306" width="14.5546875" style="55" customWidth="1"/>
    <col min="2307" max="2307" width="21.44140625" style="55" bestFit="1" customWidth="1"/>
    <col min="2308" max="2308" width="40" style="55" customWidth="1"/>
    <col min="2309" max="2309" width="20" style="55" customWidth="1"/>
    <col min="2310" max="2558" width="9.109375" style="55"/>
    <col min="2559" max="2559" width="11.5546875" style="55" bestFit="1" customWidth="1"/>
    <col min="2560" max="2560" width="17.5546875" style="55" bestFit="1" customWidth="1"/>
    <col min="2561" max="2561" width="12.44140625" style="55" customWidth="1"/>
    <col min="2562" max="2562" width="14.5546875" style="55" customWidth="1"/>
    <col min="2563" max="2563" width="21.44140625" style="55" bestFit="1" customWidth="1"/>
    <col min="2564" max="2564" width="40" style="55" customWidth="1"/>
    <col min="2565" max="2565" width="20" style="55" customWidth="1"/>
    <col min="2566" max="2814" width="9.109375" style="55"/>
    <col min="2815" max="2815" width="11.5546875" style="55" bestFit="1" customWidth="1"/>
    <col min="2816" max="2816" width="17.5546875" style="55" bestFit="1" customWidth="1"/>
    <col min="2817" max="2817" width="12.44140625" style="55" customWidth="1"/>
    <col min="2818" max="2818" width="14.5546875" style="55" customWidth="1"/>
    <col min="2819" max="2819" width="21.44140625" style="55" bestFit="1" customWidth="1"/>
    <col min="2820" max="2820" width="40" style="55" customWidth="1"/>
    <col min="2821" max="2821" width="20" style="55" customWidth="1"/>
    <col min="2822" max="3070" width="9.109375" style="55"/>
    <col min="3071" max="3071" width="11.5546875" style="55" bestFit="1" customWidth="1"/>
    <col min="3072" max="3072" width="17.5546875" style="55" bestFit="1" customWidth="1"/>
    <col min="3073" max="3073" width="12.44140625" style="55" customWidth="1"/>
    <col min="3074" max="3074" width="14.5546875" style="55" customWidth="1"/>
    <col min="3075" max="3075" width="21.44140625" style="55" bestFit="1" customWidth="1"/>
    <col min="3076" max="3076" width="40" style="55" customWidth="1"/>
    <col min="3077" max="3077" width="20" style="55" customWidth="1"/>
    <col min="3078" max="3326" width="9.109375" style="55"/>
    <col min="3327" max="3327" width="11.5546875" style="55" bestFit="1" customWidth="1"/>
    <col min="3328" max="3328" width="17.5546875" style="55" bestFit="1" customWidth="1"/>
    <col min="3329" max="3329" width="12.44140625" style="55" customWidth="1"/>
    <col min="3330" max="3330" width="14.5546875" style="55" customWidth="1"/>
    <col min="3331" max="3331" width="21.44140625" style="55" bestFit="1" customWidth="1"/>
    <col min="3332" max="3332" width="40" style="55" customWidth="1"/>
    <col min="3333" max="3333" width="20" style="55" customWidth="1"/>
    <col min="3334" max="3582" width="9.109375" style="55"/>
    <col min="3583" max="3583" width="11.5546875" style="55" bestFit="1" customWidth="1"/>
    <col min="3584" max="3584" width="17.5546875" style="55" bestFit="1" customWidth="1"/>
    <col min="3585" max="3585" width="12.44140625" style="55" customWidth="1"/>
    <col min="3586" max="3586" width="14.5546875" style="55" customWidth="1"/>
    <col min="3587" max="3587" width="21.44140625" style="55" bestFit="1" customWidth="1"/>
    <col min="3588" max="3588" width="40" style="55" customWidth="1"/>
    <col min="3589" max="3589" width="20" style="55" customWidth="1"/>
    <col min="3590" max="3838" width="9.109375" style="55"/>
    <col min="3839" max="3839" width="11.5546875" style="55" bestFit="1" customWidth="1"/>
    <col min="3840" max="3840" width="17.5546875" style="55" bestFit="1" customWidth="1"/>
    <col min="3841" max="3841" width="12.44140625" style="55" customWidth="1"/>
    <col min="3842" max="3842" width="14.5546875" style="55" customWidth="1"/>
    <col min="3843" max="3843" width="21.44140625" style="55" bestFit="1" customWidth="1"/>
    <col min="3844" max="3844" width="40" style="55" customWidth="1"/>
    <col min="3845" max="3845" width="20" style="55" customWidth="1"/>
    <col min="3846" max="4094" width="9.109375" style="55"/>
    <col min="4095" max="4095" width="11.5546875" style="55" bestFit="1" customWidth="1"/>
    <col min="4096" max="4096" width="17.5546875" style="55" bestFit="1" customWidth="1"/>
    <col min="4097" max="4097" width="12.44140625" style="55" customWidth="1"/>
    <col min="4098" max="4098" width="14.5546875" style="55" customWidth="1"/>
    <col min="4099" max="4099" width="21.44140625" style="55" bestFit="1" customWidth="1"/>
    <col min="4100" max="4100" width="40" style="55" customWidth="1"/>
    <col min="4101" max="4101" width="20" style="55" customWidth="1"/>
    <col min="4102" max="4350" width="9.109375" style="55"/>
    <col min="4351" max="4351" width="11.5546875" style="55" bestFit="1" customWidth="1"/>
    <col min="4352" max="4352" width="17.5546875" style="55" bestFit="1" customWidth="1"/>
    <col min="4353" max="4353" width="12.44140625" style="55" customWidth="1"/>
    <col min="4354" max="4354" width="14.5546875" style="55" customWidth="1"/>
    <col min="4355" max="4355" width="21.44140625" style="55" bestFit="1" customWidth="1"/>
    <col min="4356" max="4356" width="40" style="55" customWidth="1"/>
    <col min="4357" max="4357" width="20" style="55" customWidth="1"/>
    <col min="4358" max="4606" width="9.109375" style="55"/>
    <col min="4607" max="4607" width="11.5546875" style="55" bestFit="1" customWidth="1"/>
    <col min="4608" max="4608" width="17.5546875" style="55" bestFit="1" customWidth="1"/>
    <col min="4609" max="4609" width="12.44140625" style="55" customWidth="1"/>
    <col min="4610" max="4610" width="14.5546875" style="55" customWidth="1"/>
    <col min="4611" max="4611" width="21.44140625" style="55" bestFit="1" customWidth="1"/>
    <col min="4612" max="4612" width="40" style="55" customWidth="1"/>
    <col min="4613" max="4613" width="20" style="55" customWidth="1"/>
    <col min="4614" max="4862" width="9.109375" style="55"/>
    <col min="4863" max="4863" width="11.5546875" style="55" bestFit="1" customWidth="1"/>
    <col min="4864" max="4864" width="17.5546875" style="55" bestFit="1" customWidth="1"/>
    <col min="4865" max="4865" width="12.44140625" style="55" customWidth="1"/>
    <col min="4866" max="4866" width="14.5546875" style="55" customWidth="1"/>
    <col min="4867" max="4867" width="21.44140625" style="55" bestFit="1" customWidth="1"/>
    <col min="4868" max="4868" width="40" style="55" customWidth="1"/>
    <col min="4869" max="4869" width="20" style="55" customWidth="1"/>
    <col min="4870" max="5118" width="9.109375" style="55"/>
    <col min="5119" max="5119" width="11.5546875" style="55" bestFit="1" customWidth="1"/>
    <col min="5120" max="5120" width="17.5546875" style="55" bestFit="1" customWidth="1"/>
    <col min="5121" max="5121" width="12.44140625" style="55" customWidth="1"/>
    <col min="5122" max="5122" width="14.5546875" style="55" customWidth="1"/>
    <col min="5123" max="5123" width="21.44140625" style="55" bestFit="1" customWidth="1"/>
    <col min="5124" max="5124" width="40" style="55" customWidth="1"/>
    <col min="5125" max="5125" width="20" style="55" customWidth="1"/>
    <col min="5126" max="5374" width="9.109375" style="55"/>
    <col min="5375" max="5375" width="11.5546875" style="55" bestFit="1" customWidth="1"/>
    <col min="5376" max="5376" width="17.5546875" style="55" bestFit="1" customWidth="1"/>
    <col min="5377" max="5377" width="12.44140625" style="55" customWidth="1"/>
    <col min="5378" max="5378" width="14.5546875" style="55" customWidth="1"/>
    <col min="5379" max="5379" width="21.44140625" style="55" bestFit="1" customWidth="1"/>
    <col min="5380" max="5380" width="40" style="55" customWidth="1"/>
    <col min="5381" max="5381" width="20" style="55" customWidth="1"/>
    <col min="5382" max="5630" width="9.109375" style="55"/>
    <col min="5631" max="5631" width="11.5546875" style="55" bestFit="1" customWidth="1"/>
    <col min="5632" max="5632" width="17.5546875" style="55" bestFit="1" customWidth="1"/>
    <col min="5633" max="5633" width="12.44140625" style="55" customWidth="1"/>
    <col min="5634" max="5634" width="14.5546875" style="55" customWidth="1"/>
    <col min="5635" max="5635" width="21.44140625" style="55" bestFit="1" customWidth="1"/>
    <col min="5636" max="5636" width="40" style="55" customWidth="1"/>
    <col min="5637" max="5637" width="20" style="55" customWidth="1"/>
    <col min="5638" max="5886" width="9.109375" style="55"/>
    <col min="5887" max="5887" width="11.5546875" style="55" bestFit="1" customWidth="1"/>
    <col min="5888" max="5888" width="17.5546875" style="55" bestFit="1" customWidth="1"/>
    <col min="5889" max="5889" width="12.44140625" style="55" customWidth="1"/>
    <col min="5890" max="5890" width="14.5546875" style="55" customWidth="1"/>
    <col min="5891" max="5891" width="21.44140625" style="55" bestFit="1" customWidth="1"/>
    <col min="5892" max="5892" width="40" style="55" customWidth="1"/>
    <col min="5893" max="5893" width="20" style="55" customWidth="1"/>
    <col min="5894" max="6142" width="9.109375" style="55"/>
    <col min="6143" max="6143" width="11.5546875" style="55" bestFit="1" customWidth="1"/>
    <col min="6144" max="6144" width="17.5546875" style="55" bestFit="1" customWidth="1"/>
    <col min="6145" max="6145" width="12.44140625" style="55" customWidth="1"/>
    <col min="6146" max="6146" width="14.5546875" style="55" customWidth="1"/>
    <col min="6147" max="6147" width="21.44140625" style="55" bestFit="1" customWidth="1"/>
    <col min="6148" max="6148" width="40" style="55" customWidth="1"/>
    <col min="6149" max="6149" width="20" style="55" customWidth="1"/>
    <col min="6150" max="6398" width="9.109375" style="55"/>
    <col min="6399" max="6399" width="11.5546875" style="55" bestFit="1" customWidth="1"/>
    <col min="6400" max="6400" width="17.5546875" style="55" bestFit="1" customWidth="1"/>
    <col min="6401" max="6401" width="12.44140625" style="55" customWidth="1"/>
    <col min="6402" max="6402" width="14.5546875" style="55" customWidth="1"/>
    <col min="6403" max="6403" width="21.44140625" style="55" bestFit="1" customWidth="1"/>
    <col min="6404" max="6404" width="40" style="55" customWidth="1"/>
    <col min="6405" max="6405" width="20" style="55" customWidth="1"/>
    <col min="6406" max="6654" width="9.109375" style="55"/>
    <col min="6655" max="6655" width="11.5546875" style="55" bestFit="1" customWidth="1"/>
    <col min="6656" max="6656" width="17.5546875" style="55" bestFit="1" customWidth="1"/>
    <col min="6657" max="6657" width="12.44140625" style="55" customWidth="1"/>
    <col min="6658" max="6658" width="14.5546875" style="55" customWidth="1"/>
    <col min="6659" max="6659" width="21.44140625" style="55" bestFit="1" customWidth="1"/>
    <col min="6660" max="6660" width="40" style="55" customWidth="1"/>
    <col min="6661" max="6661" width="20" style="55" customWidth="1"/>
    <col min="6662" max="6910" width="9.109375" style="55"/>
    <col min="6911" max="6911" width="11.5546875" style="55" bestFit="1" customWidth="1"/>
    <col min="6912" max="6912" width="17.5546875" style="55" bestFit="1" customWidth="1"/>
    <col min="6913" max="6913" width="12.44140625" style="55" customWidth="1"/>
    <col min="6914" max="6914" width="14.5546875" style="55" customWidth="1"/>
    <col min="6915" max="6915" width="21.44140625" style="55" bestFit="1" customWidth="1"/>
    <col min="6916" max="6916" width="40" style="55" customWidth="1"/>
    <col min="6917" max="6917" width="20" style="55" customWidth="1"/>
    <col min="6918" max="7166" width="9.109375" style="55"/>
    <col min="7167" max="7167" width="11.5546875" style="55" bestFit="1" customWidth="1"/>
    <col min="7168" max="7168" width="17.5546875" style="55" bestFit="1" customWidth="1"/>
    <col min="7169" max="7169" width="12.44140625" style="55" customWidth="1"/>
    <col min="7170" max="7170" width="14.5546875" style="55" customWidth="1"/>
    <col min="7171" max="7171" width="21.44140625" style="55" bestFit="1" customWidth="1"/>
    <col min="7172" max="7172" width="40" style="55" customWidth="1"/>
    <col min="7173" max="7173" width="20" style="55" customWidth="1"/>
    <col min="7174" max="7422" width="9.109375" style="55"/>
    <col min="7423" max="7423" width="11.5546875" style="55" bestFit="1" customWidth="1"/>
    <col min="7424" max="7424" width="17.5546875" style="55" bestFit="1" customWidth="1"/>
    <col min="7425" max="7425" width="12.44140625" style="55" customWidth="1"/>
    <col min="7426" max="7426" width="14.5546875" style="55" customWidth="1"/>
    <col min="7427" max="7427" width="21.44140625" style="55" bestFit="1" customWidth="1"/>
    <col min="7428" max="7428" width="40" style="55" customWidth="1"/>
    <col min="7429" max="7429" width="20" style="55" customWidth="1"/>
    <col min="7430" max="7678" width="9.109375" style="55"/>
    <col min="7679" max="7679" width="11.5546875" style="55" bestFit="1" customWidth="1"/>
    <col min="7680" max="7680" width="17.5546875" style="55" bestFit="1" customWidth="1"/>
    <col min="7681" max="7681" width="12.44140625" style="55" customWidth="1"/>
    <col min="7682" max="7682" width="14.5546875" style="55" customWidth="1"/>
    <col min="7683" max="7683" width="21.44140625" style="55" bestFit="1" customWidth="1"/>
    <col min="7684" max="7684" width="40" style="55" customWidth="1"/>
    <col min="7685" max="7685" width="20" style="55" customWidth="1"/>
    <col min="7686" max="7934" width="9.109375" style="55"/>
    <col min="7935" max="7935" width="11.5546875" style="55" bestFit="1" customWidth="1"/>
    <col min="7936" max="7936" width="17.5546875" style="55" bestFit="1" customWidth="1"/>
    <col min="7937" max="7937" width="12.44140625" style="55" customWidth="1"/>
    <col min="7938" max="7938" width="14.5546875" style="55" customWidth="1"/>
    <col min="7939" max="7939" width="21.44140625" style="55" bestFit="1" customWidth="1"/>
    <col min="7940" max="7940" width="40" style="55" customWidth="1"/>
    <col min="7941" max="7941" width="20" style="55" customWidth="1"/>
    <col min="7942" max="8190" width="9.109375" style="55"/>
    <col min="8191" max="8191" width="11.5546875" style="55" bestFit="1" customWidth="1"/>
    <col min="8192" max="8192" width="17.5546875" style="55" bestFit="1" customWidth="1"/>
    <col min="8193" max="8193" width="12.44140625" style="55" customWidth="1"/>
    <col min="8194" max="8194" width="14.5546875" style="55" customWidth="1"/>
    <col min="8195" max="8195" width="21.44140625" style="55" bestFit="1" customWidth="1"/>
    <col min="8196" max="8196" width="40" style="55" customWidth="1"/>
    <col min="8197" max="8197" width="20" style="55" customWidth="1"/>
    <col min="8198" max="8446" width="9.109375" style="55"/>
    <col min="8447" max="8447" width="11.5546875" style="55" bestFit="1" customWidth="1"/>
    <col min="8448" max="8448" width="17.5546875" style="55" bestFit="1" customWidth="1"/>
    <col min="8449" max="8449" width="12.44140625" style="55" customWidth="1"/>
    <col min="8450" max="8450" width="14.5546875" style="55" customWidth="1"/>
    <col min="8451" max="8451" width="21.44140625" style="55" bestFit="1" customWidth="1"/>
    <col min="8452" max="8452" width="40" style="55" customWidth="1"/>
    <col min="8453" max="8453" width="20" style="55" customWidth="1"/>
    <col min="8454" max="8702" width="9.109375" style="55"/>
    <col min="8703" max="8703" width="11.5546875" style="55" bestFit="1" customWidth="1"/>
    <col min="8704" max="8704" width="17.5546875" style="55" bestFit="1" customWidth="1"/>
    <col min="8705" max="8705" width="12.44140625" style="55" customWidth="1"/>
    <col min="8706" max="8706" width="14.5546875" style="55" customWidth="1"/>
    <col min="8707" max="8707" width="21.44140625" style="55" bestFit="1" customWidth="1"/>
    <col min="8708" max="8708" width="40" style="55" customWidth="1"/>
    <col min="8709" max="8709" width="20" style="55" customWidth="1"/>
    <col min="8710" max="8958" width="9.109375" style="55"/>
    <col min="8959" max="8959" width="11.5546875" style="55" bestFit="1" customWidth="1"/>
    <col min="8960" max="8960" width="17.5546875" style="55" bestFit="1" customWidth="1"/>
    <col min="8961" max="8961" width="12.44140625" style="55" customWidth="1"/>
    <col min="8962" max="8962" width="14.5546875" style="55" customWidth="1"/>
    <col min="8963" max="8963" width="21.44140625" style="55" bestFit="1" customWidth="1"/>
    <col min="8964" max="8964" width="40" style="55" customWidth="1"/>
    <col min="8965" max="8965" width="20" style="55" customWidth="1"/>
    <col min="8966" max="9214" width="9.109375" style="55"/>
    <col min="9215" max="9215" width="11.5546875" style="55" bestFit="1" customWidth="1"/>
    <col min="9216" max="9216" width="17.5546875" style="55" bestFit="1" customWidth="1"/>
    <col min="9217" max="9217" width="12.44140625" style="55" customWidth="1"/>
    <col min="9218" max="9218" width="14.5546875" style="55" customWidth="1"/>
    <col min="9219" max="9219" width="21.44140625" style="55" bestFit="1" customWidth="1"/>
    <col min="9220" max="9220" width="40" style="55" customWidth="1"/>
    <col min="9221" max="9221" width="20" style="55" customWidth="1"/>
    <col min="9222" max="9470" width="9.109375" style="55"/>
    <col min="9471" max="9471" width="11.5546875" style="55" bestFit="1" customWidth="1"/>
    <col min="9472" max="9472" width="17.5546875" style="55" bestFit="1" customWidth="1"/>
    <col min="9473" max="9473" width="12.44140625" style="55" customWidth="1"/>
    <col min="9474" max="9474" width="14.5546875" style="55" customWidth="1"/>
    <col min="9475" max="9475" width="21.44140625" style="55" bestFit="1" customWidth="1"/>
    <col min="9476" max="9476" width="40" style="55" customWidth="1"/>
    <col min="9477" max="9477" width="20" style="55" customWidth="1"/>
    <col min="9478" max="9726" width="9.109375" style="55"/>
    <col min="9727" max="9727" width="11.5546875" style="55" bestFit="1" customWidth="1"/>
    <col min="9728" max="9728" width="17.5546875" style="55" bestFit="1" customWidth="1"/>
    <col min="9729" max="9729" width="12.44140625" style="55" customWidth="1"/>
    <col min="9730" max="9730" width="14.5546875" style="55" customWidth="1"/>
    <col min="9731" max="9731" width="21.44140625" style="55" bestFit="1" customWidth="1"/>
    <col min="9732" max="9732" width="40" style="55" customWidth="1"/>
    <col min="9733" max="9733" width="20" style="55" customWidth="1"/>
    <col min="9734" max="9982" width="9.109375" style="55"/>
    <col min="9983" max="9983" width="11.5546875" style="55" bestFit="1" customWidth="1"/>
    <col min="9984" max="9984" width="17.5546875" style="55" bestFit="1" customWidth="1"/>
    <col min="9985" max="9985" width="12.44140625" style="55" customWidth="1"/>
    <col min="9986" max="9986" width="14.5546875" style="55" customWidth="1"/>
    <col min="9987" max="9987" width="21.44140625" style="55" bestFit="1" customWidth="1"/>
    <col min="9988" max="9988" width="40" style="55" customWidth="1"/>
    <col min="9989" max="9989" width="20" style="55" customWidth="1"/>
    <col min="9990" max="10238" width="9.109375" style="55"/>
    <col min="10239" max="10239" width="11.5546875" style="55" bestFit="1" customWidth="1"/>
    <col min="10240" max="10240" width="17.5546875" style="55" bestFit="1" customWidth="1"/>
    <col min="10241" max="10241" width="12.44140625" style="55" customWidth="1"/>
    <col min="10242" max="10242" width="14.5546875" style="55" customWidth="1"/>
    <col min="10243" max="10243" width="21.44140625" style="55" bestFit="1" customWidth="1"/>
    <col min="10244" max="10244" width="40" style="55" customWidth="1"/>
    <col min="10245" max="10245" width="20" style="55" customWidth="1"/>
    <col min="10246" max="10494" width="9.109375" style="55"/>
    <col min="10495" max="10495" width="11.5546875" style="55" bestFit="1" customWidth="1"/>
    <col min="10496" max="10496" width="17.5546875" style="55" bestFit="1" customWidth="1"/>
    <col min="10497" max="10497" width="12.44140625" style="55" customWidth="1"/>
    <col min="10498" max="10498" width="14.5546875" style="55" customWidth="1"/>
    <col min="10499" max="10499" width="21.44140625" style="55" bestFit="1" customWidth="1"/>
    <col min="10500" max="10500" width="40" style="55" customWidth="1"/>
    <col min="10501" max="10501" width="20" style="55" customWidth="1"/>
    <col min="10502" max="10750" width="9.109375" style="55"/>
    <col min="10751" max="10751" width="11.5546875" style="55" bestFit="1" customWidth="1"/>
    <col min="10752" max="10752" width="17.5546875" style="55" bestFit="1" customWidth="1"/>
    <col min="10753" max="10753" width="12.44140625" style="55" customWidth="1"/>
    <col min="10754" max="10754" width="14.5546875" style="55" customWidth="1"/>
    <col min="10755" max="10755" width="21.44140625" style="55" bestFit="1" customWidth="1"/>
    <col min="10756" max="10756" width="40" style="55" customWidth="1"/>
    <col min="10757" max="10757" width="20" style="55" customWidth="1"/>
    <col min="10758" max="11006" width="9.109375" style="55"/>
    <col min="11007" max="11007" width="11.5546875" style="55" bestFit="1" customWidth="1"/>
    <col min="11008" max="11008" width="17.5546875" style="55" bestFit="1" customWidth="1"/>
    <col min="11009" max="11009" width="12.44140625" style="55" customWidth="1"/>
    <col min="11010" max="11010" width="14.5546875" style="55" customWidth="1"/>
    <col min="11011" max="11011" width="21.44140625" style="55" bestFit="1" customWidth="1"/>
    <col min="11012" max="11012" width="40" style="55" customWidth="1"/>
    <col min="11013" max="11013" width="20" style="55" customWidth="1"/>
    <col min="11014" max="11262" width="9.109375" style="55"/>
    <col min="11263" max="11263" width="11.5546875" style="55" bestFit="1" customWidth="1"/>
    <col min="11264" max="11264" width="17.5546875" style="55" bestFit="1" customWidth="1"/>
    <col min="11265" max="11265" width="12.44140625" style="55" customWidth="1"/>
    <col min="11266" max="11266" width="14.5546875" style="55" customWidth="1"/>
    <col min="11267" max="11267" width="21.44140625" style="55" bestFit="1" customWidth="1"/>
    <col min="11268" max="11268" width="40" style="55" customWidth="1"/>
    <col min="11269" max="11269" width="20" style="55" customWidth="1"/>
    <col min="11270" max="11518" width="9.109375" style="55"/>
    <col min="11519" max="11519" width="11.5546875" style="55" bestFit="1" customWidth="1"/>
    <col min="11520" max="11520" width="17.5546875" style="55" bestFit="1" customWidth="1"/>
    <col min="11521" max="11521" width="12.44140625" style="55" customWidth="1"/>
    <col min="11522" max="11522" width="14.5546875" style="55" customWidth="1"/>
    <col min="11523" max="11523" width="21.44140625" style="55" bestFit="1" customWidth="1"/>
    <col min="11524" max="11524" width="40" style="55" customWidth="1"/>
    <col min="11525" max="11525" width="20" style="55" customWidth="1"/>
    <col min="11526" max="11774" width="9.109375" style="55"/>
    <col min="11775" max="11775" width="11.5546875" style="55" bestFit="1" customWidth="1"/>
    <col min="11776" max="11776" width="17.5546875" style="55" bestFit="1" customWidth="1"/>
    <col min="11777" max="11777" width="12.44140625" style="55" customWidth="1"/>
    <col min="11778" max="11778" width="14.5546875" style="55" customWidth="1"/>
    <col min="11779" max="11779" width="21.44140625" style="55" bestFit="1" customWidth="1"/>
    <col min="11780" max="11780" width="40" style="55" customWidth="1"/>
    <col min="11781" max="11781" width="20" style="55" customWidth="1"/>
    <col min="11782" max="12030" width="9.109375" style="55"/>
    <col min="12031" max="12031" width="11.5546875" style="55" bestFit="1" customWidth="1"/>
    <col min="12032" max="12032" width="17.5546875" style="55" bestFit="1" customWidth="1"/>
    <col min="12033" max="12033" width="12.44140625" style="55" customWidth="1"/>
    <col min="12034" max="12034" width="14.5546875" style="55" customWidth="1"/>
    <col min="12035" max="12035" width="21.44140625" style="55" bestFit="1" customWidth="1"/>
    <col min="12036" max="12036" width="40" style="55" customWidth="1"/>
    <col min="12037" max="12037" width="20" style="55" customWidth="1"/>
    <col min="12038" max="12286" width="9.109375" style="55"/>
    <col min="12287" max="12287" width="11.5546875" style="55" bestFit="1" customWidth="1"/>
    <col min="12288" max="12288" width="17.5546875" style="55" bestFit="1" customWidth="1"/>
    <col min="12289" max="12289" width="12.44140625" style="55" customWidth="1"/>
    <col min="12290" max="12290" width="14.5546875" style="55" customWidth="1"/>
    <col min="12291" max="12291" width="21.44140625" style="55" bestFit="1" customWidth="1"/>
    <col min="12292" max="12292" width="40" style="55" customWidth="1"/>
    <col min="12293" max="12293" width="20" style="55" customWidth="1"/>
    <col min="12294" max="12542" width="9.109375" style="55"/>
    <col min="12543" max="12543" width="11.5546875" style="55" bestFit="1" customWidth="1"/>
    <col min="12544" max="12544" width="17.5546875" style="55" bestFit="1" customWidth="1"/>
    <col min="12545" max="12545" width="12.44140625" style="55" customWidth="1"/>
    <col min="12546" max="12546" width="14.5546875" style="55" customWidth="1"/>
    <col min="12547" max="12547" width="21.44140625" style="55" bestFit="1" customWidth="1"/>
    <col min="12548" max="12548" width="40" style="55" customWidth="1"/>
    <col min="12549" max="12549" width="20" style="55" customWidth="1"/>
    <col min="12550" max="12798" width="9.109375" style="55"/>
    <col min="12799" max="12799" width="11.5546875" style="55" bestFit="1" customWidth="1"/>
    <col min="12800" max="12800" width="17.5546875" style="55" bestFit="1" customWidth="1"/>
    <col min="12801" max="12801" width="12.44140625" style="55" customWidth="1"/>
    <col min="12802" max="12802" width="14.5546875" style="55" customWidth="1"/>
    <col min="12803" max="12803" width="21.44140625" style="55" bestFit="1" customWidth="1"/>
    <col min="12804" max="12804" width="40" style="55" customWidth="1"/>
    <col min="12805" max="12805" width="20" style="55" customWidth="1"/>
    <col min="12806" max="13054" width="9.109375" style="55"/>
    <col min="13055" max="13055" width="11.5546875" style="55" bestFit="1" customWidth="1"/>
    <col min="13056" max="13056" width="17.5546875" style="55" bestFit="1" customWidth="1"/>
    <col min="13057" max="13057" width="12.44140625" style="55" customWidth="1"/>
    <col min="13058" max="13058" width="14.5546875" style="55" customWidth="1"/>
    <col min="13059" max="13059" width="21.44140625" style="55" bestFit="1" customWidth="1"/>
    <col min="13060" max="13060" width="40" style="55" customWidth="1"/>
    <col min="13061" max="13061" width="20" style="55" customWidth="1"/>
    <col min="13062" max="13310" width="9.109375" style="55"/>
    <col min="13311" max="13311" width="11.5546875" style="55" bestFit="1" customWidth="1"/>
    <col min="13312" max="13312" width="17.5546875" style="55" bestFit="1" customWidth="1"/>
    <col min="13313" max="13313" width="12.44140625" style="55" customWidth="1"/>
    <col min="13314" max="13314" width="14.5546875" style="55" customWidth="1"/>
    <col min="13315" max="13315" width="21.44140625" style="55" bestFit="1" customWidth="1"/>
    <col min="13316" max="13316" width="40" style="55" customWidth="1"/>
    <col min="13317" max="13317" width="20" style="55" customWidth="1"/>
    <col min="13318" max="13566" width="9.109375" style="55"/>
    <col min="13567" max="13567" width="11.5546875" style="55" bestFit="1" customWidth="1"/>
    <col min="13568" max="13568" width="17.5546875" style="55" bestFit="1" customWidth="1"/>
    <col min="13569" max="13569" width="12.44140625" style="55" customWidth="1"/>
    <col min="13570" max="13570" width="14.5546875" style="55" customWidth="1"/>
    <col min="13571" max="13571" width="21.44140625" style="55" bestFit="1" customWidth="1"/>
    <col min="13572" max="13572" width="40" style="55" customWidth="1"/>
    <col min="13573" max="13573" width="20" style="55" customWidth="1"/>
    <col min="13574" max="13822" width="9.109375" style="55"/>
    <col min="13823" max="13823" width="11.5546875" style="55" bestFit="1" customWidth="1"/>
    <col min="13824" max="13824" width="17.5546875" style="55" bestFit="1" customWidth="1"/>
    <col min="13825" max="13825" width="12.44140625" style="55" customWidth="1"/>
    <col min="13826" max="13826" width="14.5546875" style="55" customWidth="1"/>
    <col min="13827" max="13827" width="21.44140625" style="55" bestFit="1" customWidth="1"/>
    <col min="13828" max="13828" width="40" style="55" customWidth="1"/>
    <col min="13829" max="13829" width="20" style="55" customWidth="1"/>
    <col min="13830" max="14078" width="9.109375" style="55"/>
    <col min="14079" max="14079" width="11.5546875" style="55" bestFit="1" customWidth="1"/>
    <col min="14080" max="14080" width="17.5546875" style="55" bestFit="1" customWidth="1"/>
    <col min="14081" max="14081" width="12.44140625" style="55" customWidth="1"/>
    <col min="14082" max="14082" width="14.5546875" style="55" customWidth="1"/>
    <col min="14083" max="14083" width="21.44140625" style="55" bestFit="1" customWidth="1"/>
    <col min="14084" max="14084" width="40" style="55" customWidth="1"/>
    <col min="14085" max="14085" width="20" style="55" customWidth="1"/>
    <col min="14086" max="14334" width="9.109375" style="55"/>
    <col min="14335" max="14335" width="11.5546875" style="55" bestFit="1" customWidth="1"/>
    <col min="14336" max="14336" width="17.5546875" style="55" bestFit="1" customWidth="1"/>
    <col min="14337" max="14337" width="12.44140625" style="55" customWidth="1"/>
    <col min="14338" max="14338" width="14.5546875" style="55" customWidth="1"/>
    <col min="14339" max="14339" width="21.44140625" style="55" bestFit="1" customWidth="1"/>
    <col min="14340" max="14340" width="40" style="55" customWidth="1"/>
    <col min="14341" max="14341" width="20" style="55" customWidth="1"/>
    <col min="14342" max="14590" width="9.109375" style="55"/>
    <col min="14591" max="14591" width="11.5546875" style="55" bestFit="1" customWidth="1"/>
    <col min="14592" max="14592" width="17.5546875" style="55" bestFit="1" customWidth="1"/>
    <col min="14593" max="14593" width="12.44140625" style="55" customWidth="1"/>
    <col min="14594" max="14594" width="14.5546875" style="55" customWidth="1"/>
    <col min="14595" max="14595" width="21.44140625" style="55" bestFit="1" customWidth="1"/>
    <col min="14596" max="14596" width="40" style="55" customWidth="1"/>
    <col min="14597" max="14597" width="20" style="55" customWidth="1"/>
    <col min="14598" max="14846" width="9.109375" style="55"/>
    <col min="14847" max="14847" width="11.5546875" style="55" bestFit="1" customWidth="1"/>
    <col min="14848" max="14848" width="17.5546875" style="55" bestFit="1" customWidth="1"/>
    <col min="14849" max="14849" width="12.44140625" style="55" customWidth="1"/>
    <col min="14850" max="14850" width="14.5546875" style="55" customWidth="1"/>
    <col min="14851" max="14851" width="21.44140625" style="55" bestFit="1" customWidth="1"/>
    <col min="14852" max="14852" width="40" style="55" customWidth="1"/>
    <col min="14853" max="14853" width="20" style="55" customWidth="1"/>
    <col min="14854" max="15102" width="9.109375" style="55"/>
    <col min="15103" max="15103" width="11.5546875" style="55" bestFit="1" customWidth="1"/>
    <col min="15104" max="15104" width="17.5546875" style="55" bestFit="1" customWidth="1"/>
    <col min="15105" max="15105" width="12.44140625" style="55" customWidth="1"/>
    <col min="15106" max="15106" width="14.5546875" style="55" customWidth="1"/>
    <col min="15107" max="15107" width="21.44140625" style="55" bestFit="1" customWidth="1"/>
    <col min="15108" max="15108" width="40" style="55" customWidth="1"/>
    <col min="15109" max="15109" width="20" style="55" customWidth="1"/>
    <col min="15110" max="15358" width="9.109375" style="55"/>
    <col min="15359" max="15359" width="11.5546875" style="55" bestFit="1" customWidth="1"/>
    <col min="15360" max="15360" width="17.5546875" style="55" bestFit="1" customWidth="1"/>
    <col min="15361" max="15361" width="12.44140625" style="55" customWidth="1"/>
    <col min="15362" max="15362" width="14.5546875" style="55" customWidth="1"/>
    <col min="15363" max="15363" width="21.44140625" style="55" bestFit="1" customWidth="1"/>
    <col min="15364" max="15364" width="40" style="55" customWidth="1"/>
    <col min="15365" max="15365" width="20" style="55" customWidth="1"/>
    <col min="15366" max="15614" width="9.109375" style="55"/>
    <col min="15615" max="15615" width="11.5546875" style="55" bestFit="1" customWidth="1"/>
    <col min="15616" max="15616" width="17.5546875" style="55" bestFit="1" customWidth="1"/>
    <col min="15617" max="15617" width="12.44140625" style="55" customWidth="1"/>
    <col min="15618" max="15618" width="14.5546875" style="55" customWidth="1"/>
    <col min="15619" max="15619" width="21.44140625" style="55" bestFit="1" customWidth="1"/>
    <col min="15620" max="15620" width="40" style="55" customWidth="1"/>
    <col min="15621" max="15621" width="20" style="55" customWidth="1"/>
    <col min="15622" max="15870" width="9.109375" style="55"/>
    <col min="15871" max="15871" width="11.5546875" style="55" bestFit="1" customWidth="1"/>
    <col min="15872" max="15872" width="17.5546875" style="55" bestFit="1" customWidth="1"/>
    <col min="15873" max="15873" width="12.44140625" style="55" customWidth="1"/>
    <col min="15874" max="15874" width="14.5546875" style="55" customWidth="1"/>
    <col min="15875" max="15875" width="21.44140625" style="55" bestFit="1" customWidth="1"/>
    <col min="15876" max="15876" width="40" style="55" customWidth="1"/>
    <col min="15877" max="15877" width="20" style="55" customWidth="1"/>
    <col min="15878" max="16126" width="9.109375" style="55"/>
    <col min="16127" max="16127" width="11.5546875" style="55" bestFit="1" customWidth="1"/>
    <col min="16128" max="16128" width="17.5546875" style="55" bestFit="1" customWidth="1"/>
    <col min="16129" max="16129" width="12.44140625" style="55" customWidth="1"/>
    <col min="16130" max="16130" width="14.5546875" style="55" customWidth="1"/>
    <col min="16131" max="16131" width="21.44140625" style="55" bestFit="1" customWidth="1"/>
    <col min="16132" max="16132" width="40" style="55" customWidth="1"/>
    <col min="16133" max="16133" width="20" style="55" customWidth="1"/>
    <col min="16134" max="16383" width="9.109375" style="55"/>
    <col min="16384" max="16384" width="9.109375" style="55" customWidth="1"/>
  </cols>
  <sheetData>
    <row r="1" spans="1:11"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1" x14ac:dyDescent="0.3">
      <c r="A2" s="128" t="s">
        <v>135</v>
      </c>
      <c r="B2" s="129" t="s">
        <v>136</v>
      </c>
      <c r="C2" s="52">
        <v>92</v>
      </c>
      <c r="D2" s="52">
        <v>6122</v>
      </c>
      <c r="E2" s="52" t="s">
        <v>137</v>
      </c>
      <c r="F2" s="130" t="s">
        <v>366</v>
      </c>
      <c r="G2" s="174">
        <v>1000000</v>
      </c>
      <c r="H2" s="174">
        <v>1000000</v>
      </c>
      <c r="I2" s="174">
        <v>1000000</v>
      </c>
      <c r="J2" s="174">
        <v>1000000</v>
      </c>
      <c r="K2" s="174"/>
    </row>
    <row r="3" spans="1:11" x14ac:dyDescent="0.3">
      <c r="A3" s="128"/>
      <c r="B3" s="129"/>
      <c r="C3" s="52"/>
      <c r="D3" s="52"/>
      <c r="E3" s="52"/>
      <c r="F3" s="130"/>
      <c r="G3" s="174"/>
      <c r="H3" s="174"/>
      <c r="I3" s="174"/>
      <c r="J3" s="174"/>
      <c r="K3" s="174"/>
    </row>
    <row r="4" spans="1:11" x14ac:dyDescent="0.3">
      <c r="A4" s="128"/>
      <c r="B4" s="129"/>
      <c r="C4" s="52"/>
      <c r="D4" s="52"/>
      <c r="E4" s="52"/>
      <c r="F4" s="130"/>
      <c r="G4" s="174"/>
      <c r="H4" s="174"/>
      <c r="I4" s="174"/>
      <c r="J4" s="174"/>
      <c r="K4" s="174"/>
    </row>
    <row r="5" spans="1:11" x14ac:dyDescent="0.3">
      <c r="A5" s="128"/>
      <c r="B5" s="129"/>
      <c r="C5" s="52"/>
      <c r="D5" s="52"/>
      <c r="E5" s="52"/>
      <c r="F5" s="130"/>
      <c r="G5" s="174"/>
      <c r="H5" s="174"/>
      <c r="I5" s="174"/>
      <c r="J5" s="174"/>
      <c r="K5" s="174"/>
    </row>
    <row r="6" spans="1:11" x14ac:dyDescent="0.3">
      <c r="A6" s="128"/>
      <c r="B6" s="129"/>
      <c r="C6" s="52"/>
      <c r="D6" s="52"/>
      <c r="E6" s="52"/>
      <c r="F6" s="130"/>
      <c r="G6" s="174"/>
      <c r="H6" s="174"/>
      <c r="I6" s="174"/>
      <c r="J6" s="174"/>
      <c r="K6" s="174"/>
    </row>
    <row r="7" spans="1:11" x14ac:dyDescent="0.3">
      <c r="A7" s="128"/>
      <c r="B7" s="129"/>
      <c r="C7" s="52"/>
      <c r="D7" s="52"/>
      <c r="E7" s="52"/>
      <c r="F7" s="130"/>
      <c r="G7" s="174"/>
      <c r="H7" s="174"/>
      <c r="I7" s="174"/>
      <c r="J7" s="174"/>
      <c r="K7" s="174"/>
    </row>
    <row r="8" spans="1:11" x14ac:dyDescent="0.3">
      <c r="A8" s="128"/>
      <c r="B8" s="134"/>
      <c r="C8" s="52"/>
      <c r="D8" s="52"/>
      <c r="E8" s="52"/>
      <c r="F8" s="184"/>
      <c r="G8" s="174"/>
      <c r="H8" s="174"/>
      <c r="I8" s="174"/>
      <c r="J8" s="174"/>
      <c r="K8" s="174"/>
    </row>
    <row r="9" spans="1:11" x14ac:dyDescent="0.3">
      <c r="A9" s="128" t="s">
        <v>101</v>
      </c>
      <c r="B9" s="175"/>
      <c r="C9" s="175"/>
      <c r="D9" s="175"/>
      <c r="E9" s="175"/>
      <c r="F9" s="175"/>
      <c r="G9" s="174">
        <f>SUM(G2:G8)</f>
        <v>1000000</v>
      </c>
      <c r="H9" s="174">
        <f>SUM(H2:H8)</f>
        <v>1000000</v>
      </c>
      <c r="I9" s="174">
        <f>SUM(I2:I8)</f>
        <v>1000000</v>
      </c>
      <c r="J9" s="174">
        <f>SUM(J2:J8)</f>
        <v>1000000</v>
      </c>
      <c r="K9" s="174"/>
    </row>
  </sheetData>
  <autoFilter ref="A1:J1"/>
  <phoneticPr fontId="28" type="noConversion"/>
  <pageMargins left="0.7" right="0.7" top="0.78740157499999996" bottom="0.78740157499999996"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zoomScaleNormal="100" workbookViewId="0">
      <pane ySplit="1" topLeftCell="A2" activePane="bottomLeft" state="frozen"/>
      <selection pane="bottomLeft" activeCell="G12" sqref="G12"/>
    </sheetView>
  </sheetViews>
  <sheetFormatPr defaultRowHeight="14.4" x14ac:dyDescent="0.3"/>
  <cols>
    <col min="1" max="1" width="11.5546875" style="55" bestFit="1" customWidth="1"/>
    <col min="2" max="2" width="37.5546875" style="55" customWidth="1"/>
    <col min="3" max="3" width="8.44140625" style="55" bestFit="1" customWidth="1"/>
    <col min="4" max="4" width="14.44140625" style="55" customWidth="1"/>
    <col min="5" max="5" width="21.88671875" style="55" customWidth="1"/>
    <col min="6" max="6" width="42.5546875" style="55" customWidth="1"/>
    <col min="7" max="8" width="12.88671875" style="131" bestFit="1" customWidth="1"/>
    <col min="9" max="9" width="11.44140625" style="55" bestFit="1" customWidth="1"/>
    <col min="10" max="10" width="10.33203125" style="55" bestFit="1" customWidth="1"/>
    <col min="11" max="254" width="9.109375" style="55"/>
    <col min="255" max="255" width="11.5546875" style="55" bestFit="1" customWidth="1"/>
    <col min="256" max="256" width="44.44140625" style="55" customWidth="1"/>
    <col min="257" max="257" width="8.44140625" style="55" bestFit="1" customWidth="1"/>
    <col min="258" max="258" width="14.44140625" style="55" customWidth="1"/>
    <col min="259" max="259" width="28.5546875" style="55" bestFit="1" customWidth="1"/>
    <col min="260" max="260" width="49.88671875" style="55" customWidth="1"/>
    <col min="261" max="261" width="31.5546875" style="55" customWidth="1"/>
    <col min="262" max="510" width="9.109375" style="55"/>
    <col min="511" max="511" width="11.5546875" style="55" bestFit="1" customWidth="1"/>
    <col min="512" max="512" width="44.44140625" style="55" customWidth="1"/>
    <col min="513" max="513" width="8.44140625" style="55" bestFit="1" customWidth="1"/>
    <col min="514" max="514" width="14.44140625" style="55" customWidth="1"/>
    <col min="515" max="515" width="28.5546875" style="55" bestFit="1" customWidth="1"/>
    <col min="516" max="516" width="49.88671875" style="55" customWidth="1"/>
    <col min="517" max="517" width="31.5546875" style="55" customWidth="1"/>
    <col min="518" max="766" width="9.109375" style="55"/>
    <col min="767" max="767" width="11.5546875" style="55" bestFit="1" customWidth="1"/>
    <col min="768" max="768" width="44.44140625" style="55" customWidth="1"/>
    <col min="769" max="769" width="8.44140625" style="55" bestFit="1" customWidth="1"/>
    <col min="770" max="770" width="14.44140625" style="55" customWidth="1"/>
    <col min="771" max="771" width="28.5546875" style="55" bestFit="1" customWidth="1"/>
    <col min="772" max="772" width="49.88671875" style="55" customWidth="1"/>
    <col min="773" max="773" width="31.5546875" style="55" customWidth="1"/>
    <col min="774" max="1022" width="9.109375" style="55"/>
    <col min="1023" max="1023" width="11.5546875" style="55" bestFit="1" customWidth="1"/>
    <col min="1024" max="1024" width="44.44140625" style="55" customWidth="1"/>
    <col min="1025" max="1025" width="8.44140625" style="55" bestFit="1" customWidth="1"/>
    <col min="1026" max="1026" width="14.44140625" style="55" customWidth="1"/>
    <col min="1027" max="1027" width="28.5546875" style="55" bestFit="1" customWidth="1"/>
    <col min="1028" max="1028" width="49.88671875" style="55" customWidth="1"/>
    <col min="1029" max="1029" width="31.5546875" style="55" customWidth="1"/>
    <col min="1030" max="1278" width="9.109375" style="55"/>
    <col min="1279" max="1279" width="11.5546875" style="55" bestFit="1" customWidth="1"/>
    <col min="1280" max="1280" width="44.44140625" style="55" customWidth="1"/>
    <col min="1281" max="1281" width="8.44140625" style="55" bestFit="1" customWidth="1"/>
    <col min="1282" max="1282" width="14.44140625" style="55" customWidth="1"/>
    <col min="1283" max="1283" width="28.5546875" style="55" bestFit="1" customWidth="1"/>
    <col min="1284" max="1284" width="49.88671875" style="55" customWidth="1"/>
    <col min="1285" max="1285" width="31.5546875" style="55" customWidth="1"/>
    <col min="1286" max="1534" width="9.109375" style="55"/>
    <col min="1535" max="1535" width="11.5546875" style="55" bestFit="1" customWidth="1"/>
    <col min="1536" max="1536" width="44.44140625" style="55" customWidth="1"/>
    <col min="1537" max="1537" width="8.44140625" style="55" bestFit="1" customWidth="1"/>
    <col min="1538" max="1538" width="14.44140625" style="55" customWidth="1"/>
    <col min="1539" max="1539" width="28.5546875" style="55" bestFit="1" customWidth="1"/>
    <col min="1540" max="1540" width="49.88671875" style="55" customWidth="1"/>
    <col min="1541" max="1541" width="31.5546875" style="55" customWidth="1"/>
    <col min="1542" max="1790" width="9.109375" style="55"/>
    <col min="1791" max="1791" width="11.5546875" style="55" bestFit="1" customWidth="1"/>
    <col min="1792" max="1792" width="44.44140625" style="55" customWidth="1"/>
    <col min="1793" max="1793" width="8.44140625" style="55" bestFit="1" customWidth="1"/>
    <col min="1794" max="1794" width="14.44140625" style="55" customWidth="1"/>
    <col min="1795" max="1795" width="28.5546875" style="55" bestFit="1" customWidth="1"/>
    <col min="1796" max="1796" width="49.88671875" style="55" customWidth="1"/>
    <col min="1797" max="1797" width="31.5546875" style="55" customWidth="1"/>
    <col min="1798" max="2046" width="9.109375" style="55"/>
    <col min="2047" max="2047" width="11.5546875" style="55" bestFit="1" customWidth="1"/>
    <col min="2048" max="2048" width="44.44140625" style="55" customWidth="1"/>
    <col min="2049" max="2049" width="8.44140625" style="55" bestFit="1" customWidth="1"/>
    <col min="2050" max="2050" width="14.44140625" style="55" customWidth="1"/>
    <col min="2051" max="2051" width="28.5546875" style="55" bestFit="1" customWidth="1"/>
    <col min="2052" max="2052" width="49.88671875" style="55" customWidth="1"/>
    <col min="2053" max="2053" width="31.5546875" style="55" customWidth="1"/>
    <col min="2054" max="2302" width="9.109375" style="55"/>
    <col min="2303" max="2303" width="11.5546875" style="55" bestFit="1" customWidth="1"/>
    <col min="2304" max="2304" width="44.44140625" style="55" customWidth="1"/>
    <col min="2305" max="2305" width="8.44140625" style="55" bestFit="1" customWidth="1"/>
    <col min="2306" max="2306" width="14.44140625" style="55" customWidth="1"/>
    <col min="2307" max="2307" width="28.5546875" style="55" bestFit="1" customWidth="1"/>
    <col min="2308" max="2308" width="49.88671875" style="55" customWidth="1"/>
    <col min="2309" max="2309" width="31.5546875" style="55" customWidth="1"/>
    <col min="2310" max="2558" width="9.109375" style="55"/>
    <col min="2559" max="2559" width="11.5546875" style="55" bestFit="1" customWidth="1"/>
    <col min="2560" max="2560" width="44.44140625" style="55" customWidth="1"/>
    <col min="2561" max="2561" width="8.44140625" style="55" bestFit="1" customWidth="1"/>
    <col min="2562" max="2562" width="14.44140625" style="55" customWidth="1"/>
    <col min="2563" max="2563" width="28.5546875" style="55" bestFit="1" customWidth="1"/>
    <col min="2564" max="2564" width="49.88671875" style="55" customWidth="1"/>
    <col min="2565" max="2565" width="31.5546875" style="55" customWidth="1"/>
    <col min="2566" max="2814" width="9.109375" style="55"/>
    <col min="2815" max="2815" width="11.5546875" style="55" bestFit="1" customWidth="1"/>
    <col min="2816" max="2816" width="44.44140625" style="55" customWidth="1"/>
    <col min="2817" max="2817" width="8.44140625" style="55" bestFit="1" customWidth="1"/>
    <col min="2818" max="2818" width="14.44140625" style="55" customWidth="1"/>
    <col min="2819" max="2819" width="28.5546875" style="55" bestFit="1" customWidth="1"/>
    <col min="2820" max="2820" width="49.88671875" style="55" customWidth="1"/>
    <col min="2821" max="2821" width="31.5546875" style="55" customWidth="1"/>
    <col min="2822" max="3070" width="9.109375" style="55"/>
    <col min="3071" max="3071" width="11.5546875" style="55" bestFit="1" customWidth="1"/>
    <col min="3072" max="3072" width="44.44140625" style="55" customWidth="1"/>
    <col min="3073" max="3073" width="8.44140625" style="55" bestFit="1" customWidth="1"/>
    <col min="3074" max="3074" width="14.44140625" style="55" customWidth="1"/>
    <col min="3075" max="3075" width="28.5546875" style="55" bestFit="1" customWidth="1"/>
    <col min="3076" max="3076" width="49.88671875" style="55" customWidth="1"/>
    <col min="3077" max="3077" width="31.5546875" style="55" customWidth="1"/>
    <col min="3078" max="3326" width="9.109375" style="55"/>
    <col min="3327" max="3327" width="11.5546875" style="55" bestFit="1" customWidth="1"/>
    <col min="3328" max="3328" width="44.44140625" style="55" customWidth="1"/>
    <col min="3329" max="3329" width="8.44140625" style="55" bestFit="1" customWidth="1"/>
    <col min="3330" max="3330" width="14.44140625" style="55" customWidth="1"/>
    <col min="3331" max="3331" width="28.5546875" style="55" bestFit="1" customWidth="1"/>
    <col min="3332" max="3332" width="49.88671875" style="55" customWidth="1"/>
    <col min="3333" max="3333" width="31.5546875" style="55" customWidth="1"/>
    <col min="3334" max="3582" width="9.109375" style="55"/>
    <col min="3583" max="3583" width="11.5546875" style="55" bestFit="1" customWidth="1"/>
    <col min="3584" max="3584" width="44.44140625" style="55" customWidth="1"/>
    <col min="3585" max="3585" width="8.44140625" style="55" bestFit="1" customWidth="1"/>
    <col min="3586" max="3586" width="14.44140625" style="55" customWidth="1"/>
    <col min="3587" max="3587" width="28.5546875" style="55" bestFit="1" customWidth="1"/>
    <col min="3588" max="3588" width="49.88671875" style="55" customWidth="1"/>
    <col min="3589" max="3589" width="31.5546875" style="55" customWidth="1"/>
    <col min="3590" max="3838" width="9.109375" style="55"/>
    <col min="3839" max="3839" width="11.5546875" style="55" bestFit="1" customWidth="1"/>
    <col min="3840" max="3840" width="44.44140625" style="55" customWidth="1"/>
    <col min="3841" max="3841" width="8.44140625" style="55" bestFit="1" customWidth="1"/>
    <col min="3842" max="3842" width="14.44140625" style="55" customWidth="1"/>
    <col min="3843" max="3843" width="28.5546875" style="55" bestFit="1" customWidth="1"/>
    <col min="3844" max="3844" width="49.88671875" style="55" customWidth="1"/>
    <col min="3845" max="3845" width="31.5546875" style="55" customWidth="1"/>
    <col min="3846" max="4094" width="9.109375" style="55"/>
    <col min="4095" max="4095" width="11.5546875" style="55" bestFit="1" customWidth="1"/>
    <col min="4096" max="4096" width="44.44140625" style="55" customWidth="1"/>
    <col min="4097" max="4097" width="8.44140625" style="55" bestFit="1" customWidth="1"/>
    <col min="4098" max="4098" width="14.44140625" style="55" customWidth="1"/>
    <col min="4099" max="4099" width="28.5546875" style="55" bestFit="1" customWidth="1"/>
    <col min="4100" max="4100" width="49.88671875" style="55" customWidth="1"/>
    <col min="4101" max="4101" width="31.5546875" style="55" customWidth="1"/>
    <col min="4102" max="4350" width="9.109375" style="55"/>
    <col min="4351" max="4351" width="11.5546875" style="55" bestFit="1" customWidth="1"/>
    <col min="4352" max="4352" width="44.44140625" style="55" customWidth="1"/>
    <col min="4353" max="4353" width="8.44140625" style="55" bestFit="1" customWidth="1"/>
    <col min="4354" max="4354" width="14.44140625" style="55" customWidth="1"/>
    <col min="4355" max="4355" width="28.5546875" style="55" bestFit="1" customWidth="1"/>
    <col min="4356" max="4356" width="49.88671875" style="55" customWidth="1"/>
    <col min="4357" max="4357" width="31.5546875" style="55" customWidth="1"/>
    <col min="4358" max="4606" width="9.109375" style="55"/>
    <col min="4607" max="4607" width="11.5546875" style="55" bestFit="1" customWidth="1"/>
    <col min="4608" max="4608" width="44.44140625" style="55" customWidth="1"/>
    <col min="4609" max="4609" width="8.44140625" style="55" bestFit="1" customWidth="1"/>
    <col min="4610" max="4610" width="14.44140625" style="55" customWidth="1"/>
    <col min="4611" max="4611" width="28.5546875" style="55" bestFit="1" customWidth="1"/>
    <col min="4612" max="4612" width="49.88671875" style="55" customWidth="1"/>
    <col min="4613" max="4613" width="31.5546875" style="55" customWidth="1"/>
    <col min="4614" max="4862" width="9.109375" style="55"/>
    <col min="4863" max="4863" width="11.5546875" style="55" bestFit="1" customWidth="1"/>
    <col min="4864" max="4864" width="44.44140625" style="55" customWidth="1"/>
    <col min="4865" max="4865" width="8.44140625" style="55" bestFit="1" customWidth="1"/>
    <col min="4866" max="4866" width="14.44140625" style="55" customWidth="1"/>
    <col min="4867" max="4867" width="28.5546875" style="55" bestFit="1" customWidth="1"/>
    <col min="4868" max="4868" width="49.88671875" style="55" customWidth="1"/>
    <col min="4869" max="4869" width="31.5546875" style="55" customWidth="1"/>
    <col min="4870" max="5118" width="9.109375" style="55"/>
    <col min="5119" max="5119" width="11.5546875" style="55" bestFit="1" customWidth="1"/>
    <col min="5120" max="5120" width="44.44140625" style="55" customWidth="1"/>
    <col min="5121" max="5121" width="8.44140625" style="55" bestFit="1" customWidth="1"/>
    <col min="5122" max="5122" width="14.44140625" style="55" customWidth="1"/>
    <col min="5123" max="5123" width="28.5546875" style="55" bestFit="1" customWidth="1"/>
    <col min="5124" max="5124" width="49.88671875" style="55" customWidth="1"/>
    <col min="5125" max="5125" width="31.5546875" style="55" customWidth="1"/>
    <col min="5126" max="5374" width="9.109375" style="55"/>
    <col min="5375" max="5375" width="11.5546875" style="55" bestFit="1" customWidth="1"/>
    <col min="5376" max="5376" width="44.44140625" style="55" customWidth="1"/>
    <col min="5377" max="5377" width="8.44140625" style="55" bestFit="1" customWidth="1"/>
    <col min="5378" max="5378" width="14.44140625" style="55" customWidth="1"/>
    <col min="5379" max="5379" width="28.5546875" style="55" bestFit="1" customWidth="1"/>
    <col min="5380" max="5380" width="49.88671875" style="55" customWidth="1"/>
    <col min="5381" max="5381" width="31.5546875" style="55" customWidth="1"/>
    <col min="5382" max="5630" width="9.109375" style="55"/>
    <col min="5631" max="5631" width="11.5546875" style="55" bestFit="1" customWidth="1"/>
    <col min="5632" max="5632" width="44.44140625" style="55" customWidth="1"/>
    <col min="5633" max="5633" width="8.44140625" style="55" bestFit="1" customWidth="1"/>
    <col min="5634" max="5634" width="14.44140625" style="55" customWidth="1"/>
    <col min="5635" max="5635" width="28.5546875" style="55" bestFit="1" customWidth="1"/>
    <col min="5636" max="5636" width="49.88671875" style="55" customWidth="1"/>
    <col min="5637" max="5637" width="31.5546875" style="55" customWidth="1"/>
    <col min="5638" max="5886" width="9.109375" style="55"/>
    <col min="5887" max="5887" width="11.5546875" style="55" bestFit="1" customWidth="1"/>
    <col min="5888" max="5888" width="44.44140625" style="55" customWidth="1"/>
    <col min="5889" max="5889" width="8.44140625" style="55" bestFit="1" customWidth="1"/>
    <col min="5890" max="5890" width="14.44140625" style="55" customWidth="1"/>
    <col min="5891" max="5891" width="28.5546875" style="55" bestFit="1" customWidth="1"/>
    <col min="5892" max="5892" width="49.88671875" style="55" customWidth="1"/>
    <col min="5893" max="5893" width="31.5546875" style="55" customWidth="1"/>
    <col min="5894" max="6142" width="9.109375" style="55"/>
    <col min="6143" max="6143" width="11.5546875" style="55" bestFit="1" customWidth="1"/>
    <col min="6144" max="6144" width="44.44140625" style="55" customWidth="1"/>
    <col min="6145" max="6145" width="8.44140625" style="55" bestFit="1" customWidth="1"/>
    <col min="6146" max="6146" width="14.44140625" style="55" customWidth="1"/>
    <col min="6147" max="6147" width="28.5546875" style="55" bestFit="1" customWidth="1"/>
    <col min="6148" max="6148" width="49.88671875" style="55" customWidth="1"/>
    <col min="6149" max="6149" width="31.5546875" style="55" customWidth="1"/>
    <col min="6150" max="6398" width="9.109375" style="55"/>
    <col min="6399" max="6399" width="11.5546875" style="55" bestFit="1" customWidth="1"/>
    <col min="6400" max="6400" width="44.44140625" style="55" customWidth="1"/>
    <col min="6401" max="6401" width="8.44140625" style="55" bestFit="1" customWidth="1"/>
    <col min="6402" max="6402" width="14.44140625" style="55" customWidth="1"/>
    <col min="6403" max="6403" width="28.5546875" style="55" bestFit="1" customWidth="1"/>
    <col min="6404" max="6404" width="49.88671875" style="55" customWidth="1"/>
    <col min="6405" max="6405" width="31.5546875" style="55" customWidth="1"/>
    <col min="6406" max="6654" width="9.109375" style="55"/>
    <col min="6655" max="6655" width="11.5546875" style="55" bestFit="1" customWidth="1"/>
    <col min="6656" max="6656" width="44.44140625" style="55" customWidth="1"/>
    <col min="6657" max="6657" width="8.44140625" style="55" bestFit="1" customWidth="1"/>
    <col min="6658" max="6658" width="14.44140625" style="55" customWidth="1"/>
    <col min="6659" max="6659" width="28.5546875" style="55" bestFit="1" customWidth="1"/>
    <col min="6660" max="6660" width="49.88671875" style="55" customWidth="1"/>
    <col min="6661" max="6661" width="31.5546875" style="55" customWidth="1"/>
    <col min="6662" max="6910" width="9.109375" style="55"/>
    <col min="6911" max="6911" width="11.5546875" style="55" bestFit="1" customWidth="1"/>
    <col min="6912" max="6912" width="44.44140625" style="55" customWidth="1"/>
    <col min="6913" max="6913" width="8.44140625" style="55" bestFit="1" customWidth="1"/>
    <col min="6914" max="6914" width="14.44140625" style="55" customWidth="1"/>
    <col min="6915" max="6915" width="28.5546875" style="55" bestFit="1" customWidth="1"/>
    <col min="6916" max="6916" width="49.88671875" style="55" customWidth="1"/>
    <col min="6917" max="6917" width="31.5546875" style="55" customWidth="1"/>
    <col min="6918" max="7166" width="9.109375" style="55"/>
    <col min="7167" max="7167" width="11.5546875" style="55" bestFit="1" customWidth="1"/>
    <col min="7168" max="7168" width="44.44140625" style="55" customWidth="1"/>
    <col min="7169" max="7169" width="8.44140625" style="55" bestFit="1" customWidth="1"/>
    <col min="7170" max="7170" width="14.44140625" style="55" customWidth="1"/>
    <col min="7171" max="7171" width="28.5546875" style="55" bestFit="1" customWidth="1"/>
    <col min="7172" max="7172" width="49.88671875" style="55" customWidth="1"/>
    <col min="7173" max="7173" width="31.5546875" style="55" customWidth="1"/>
    <col min="7174" max="7422" width="9.109375" style="55"/>
    <col min="7423" max="7423" width="11.5546875" style="55" bestFit="1" customWidth="1"/>
    <col min="7424" max="7424" width="44.44140625" style="55" customWidth="1"/>
    <col min="7425" max="7425" width="8.44140625" style="55" bestFit="1" customWidth="1"/>
    <col min="7426" max="7426" width="14.44140625" style="55" customWidth="1"/>
    <col min="7427" max="7427" width="28.5546875" style="55" bestFit="1" customWidth="1"/>
    <col min="7428" max="7428" width="49.88671875" style="55" customWidth="1"/>
    <col min="7429" max="7429" width="31.5546875" style="55" customWidth="1"/>
    <col min="7430" max="7678" width="9.109375" style="55"/>
    <col min="7679" max="7679" width="11.5546875" style="55" bestFit="1" customWidth="1"/>
    <col min="7680" max="7680" width="44.44140625" style="55" customWidth="1"/>
    <col min="7681" max="7681" width="8.44140625" style="55" bestFit="1" customWidth="1"/>
    <col min="7682" max="7682" width="14.44140625" style="55" customWidth="1"/>
    <col min="7683" max="7683" width="28.5546875" style="55" bestFit="1" customWidth="1"/>
    <col min="7684" max="7684" width="49.88671875" style="55" customWidth="1"/>
    <col min="7685" max="7685" width="31.5546875" style="55" customWidth="1"/>
    <col min="7686" max="7934" width="9.109375" style="55"/>
    <col min="7935" max="7935" width="11.5546875" style="55" bestFit="1" customWidth="1"/>
    <col min="7936" max="7936" width="44.44140625" style="55" customWidth="1"/>
    <col min="7937" max="7937" width="8.44140625" style="55" bestFit="1" customWidth="1"/>
    <col min="7938" max="7938" width="14.44140625" style="55" customWidth="1"/>
    <col min="7939" max="7939" width="28.5546875" style="55" bestFit="1" customWidth="1"/>
    <col min="7940" max="7940" width="49.88671875" style="55" customWidth="1"/>
    <col min="7941" max="7941" width="31.5546875" style="55" customWidth="1"/>
    <col min="7942" max="8190" width="9.109375" style="55"/>
    <col min="8191" max="8191" width="11.5546875" style="55" bestFit="1" customWidth="1"/>
    <col min="8192" max="8192" width="44.44140625" style="55" customWidth="1"/>
    <col min="8193" max="8193" width="8.44140625" style="55" bestFit="1" customWidth="1"/>
    <col min="8194" max="8194" width="14.44140625" style="55" customWidth="1"/>
    <col min="8195" max="8195" width="28.5546875" style="55" bestFit="1" customWidth="1"/>
    <col min="8196" max="8196" width="49.88671875" style="55" customWidth="1"/>
    <col min="8197" max="8197" width="31.5546875" style="55" customWidth="1"/>
    <col min="8198" max="8446" width="9.109375" style="55"/>
    <col min="8447" max="8447" width="11.5546875" style="55" bestFit="1" customWidth="1"/>
    <col min="8448" max="8448" width="44.44140625" style="55" customWidth="1"/>
    <col min="8449" max="8449" width="8.44140625" style="55" bestFit="1" customWidth="1"/>
    <col min="8450" max="8450" width="14.44140625" style="55" customWidth="1"/>
    <col min="8451" max="8451" width="28.5546875" style="55" bestFit="1" customWidth="1"/>
    <col min="8452" max="8452" width="49.88671875" style="55" customWidth="1"/>
    <col min="8453" max="8453" width="31.5546875" style="55" customWidth="1"/>
    <col min="8454" max="8702" width="9.109375" style="55"/>
    <col min="8703" max="8703" width="11.5546875" style="55" bestFit="1" customWidth="1"/>
    <col min="8704" max="8704" width="44.44140625" style="55" customWidth="1"/>
    <col min="8705" max="8705" width="8.44140625" style="55" bestFit="1" customWidth="1"/>
    <col min="8706" max="8706" width="14.44140625" style="55" customWidth="1"/>
    <col min="8707" max="8707" width="28.5546875" style="55" bestFit="1" customWidth="1"/>
    <col min="8708" max="8708" width="49.88671875" style="55" customWidth="1"/>
    <col min="8709" max="8709" width="31.5546875" style="55" customWidth="1"/>
    <col min="8710" max="8958" width="9.109375" style="55"/>
    <col min="8959" max="8959" width="11.5546875" style="55" bestFit="1" customWidth="1"/>
    <col min="8960" max="8960" width="44.44140625" style="55" customWidth="1"/>
    <col min="8961" max="8961" width="8.44140625" style="55" bestFit="1" customWidth="1"/>
    <col min="8962" max="8962" width="14.44140625" style="55" customWidth="1"/>
    <col min="8963" max="8963" width="28.5546875" style="55" bestFit="1" customWidth="1"/>
    <col min="8964" max="8964" width="49.88671875" style="55" customWidth="1"/>
    <col min="8965" max="8965" width="31.5546875" style="55" customWidth="1"/>
    <col min="8966" max="9214" width="9.109375" style="55"/>
    <col min="9215" max="9215" width="11.5546875" style="55" bestFit="1" customWidth="1"/>
    <col min="9216" max="9216" width="44.44140625" style="55" customWidth="1"/>
    <col min="9217" max="9217" width="8.44140625" style="55" bestFit="1" customWidth="1"/>
    <col min="9218" max="9218" width="14.44140625" style="55" customWidth="1"/>
    <col min="9219" max="9219" width="28.5546875" style="55" bestFit="1" customWidth="1"/>
    <col min="9220" max="9220" width="49.88671875" style="55" customWidth="1"/>
    <col min="9221" max="9221" width="31.5546875" style="55" customWidth="1"/>
    <col min="9222" max="9470" width="9.109375" style="55"/>
    <col min="9471" max="9471" width="11.5546875" style="55" bestFit="1" customWidth="1"/>
    <col min="9472" max="9472" width="44.44140625" style="55" customWidth="1"/>
    <col min="9473" max="9473" width="8.44140625" style="55" bestFit="1" customWidth="1"/>
    <col min="9474" max="9474" width="14.44140625" style="55" customWidth="1"/>
    <col min="9475" max="9475" width="28.5546875" style="55" bestFit="1" customWidth="1"/>
    <col min="9476" max="9476" width="49.88671875" style="55" customWidth="1"/>
    <col min="9477" max="9477" width="31.5546875" style="55" customWidth="1"/>
    <col min="9478" max="9726" width="9.109375" style="55"/>
    <col min="9727" max="9727" width="11.5546875" style="55" bestFit="1" customWidth="1"/>
    <col min="9728" max="9728" width="44.44140625" style="55" customWidth="1"/>
    <col min="9729" max="9729" width="8.44140625" style="55" bestFit="1" customWidth="1"/>
    <col min="9730" max="9730" width="14.44140625" style="55" customWidth="1"/>
    <col min="9731" max="9731" width="28.5546875" style="55" bestFit="1" customWidth="1"/>
    <col min="9732" max="9732" width="49.88671875" style="55" customWidth="1"/>
    <col min="9733" max="9733" width="31.5546875" style="55" customWidth="1"/>
    <col min="9734" max="9982" width="9.109375" style="55"/>
    <col min="9983" max="9983" width="11.5546875" style="55" bestFit="1" customWidth="1"/>
    <col min="9984" max="9984" width="44.44140625" style="55" customWidth="1"/>
    <col min="9985" max="9985" width="8.44140625" style="55" bestFit="1" customWidth="1"/>
    <col min="9986" max="9986" width="14.44140625" style="55" customWidth="1"/>
    <col min="9987" max="9987" width="28.5546875" style="55" bestFit="1" customWidth="1"/>
    <col min="9988" max="9988" width="49.88671875" style="55" customWidth="1"/>
    <col min="9989" max="9989" width="31.5546875" style="55" customWidth="1"/>
    <col min="9990" max="10238" width="9.109375" style="55"/>
    <col min="10239" max="10239" width="11.5546875" style="55" bestFit="1" customWidth="1"/>
    <col min="10240" max="10240" width="44.44140625" style="55" customWidth="1"/>
    <col min="10241" max="10241" width="8.44140625" style="55" bestFit="1" customWidth="1"/>
    <col min="10242" max="10242" width="14.44140625" style="55" customWidth="1"/>
    <col min="10243" max="10243" width="28.5546875" style="55" bestFit="1" customWidth="1"/>
    <col min="10244" max="10244" width="49.88671875" style="55" customWidth="1"/>
    <col min="10245" max="10245" width="31.5546875" style="55" customWidth="1"/>
    <col min="10246" max="10494" width="9.109375" style="55"/>
    <col min="10495" max="10495" width="11.5546875" style="55" bestFit="1" customWidth="1"/>
    <col min="10496" max="10496" width="44.44140625" style="55" customWidth="1"/>
    <col min="10497" max="10497" width="8.44140625" style="55" bestFit="1" customWidth="1"/>
    <col min="10498" max="10498" width="14.44140625" style="55" customWidth="1"/>
    <col min="10499" max="10499" width="28.5546875" style="55" bestFit="1" customWidth="1"/>
    <col min="10500" max="10500" width="49.88671875" style="55" customWidth="1"/>
    <col min="10501" max="10501" width="31.5546875" style="55" customWidth="1"/>
    <col min="10502" max="10750" width="9.109375" style="55"/>
    <col min="10751" max="10751" width="11.5546875" style="55" bestFit="1" customWidth="1"/>
    <col min="10752" max="10752" width="44.44140625" style="55" customWidth="1"/>
    <col min="10753" max="10753" width="8.44140625" style="55" bestFit="1" customWidth="1"/>
    <col min="10754" max="10754" width="14.44140625" style="55" customWidth="1"/>
    <col min="10755" max="10755" width="28.5546875" style="55" bestFit="1" customWidth="1"/>
    <col min="10756" max="10756" width="49.88671875" style="55" customWidth="1"/>
    <col min="10757" max="10757" width="31.5546875" style="55" customWidth="1"/>
    <col min="10758" max="11006" width="9.109375" style="55"/>
    <col min="11007" max="11007" width="11.5546875" style="55" bestFit="1" customWidth="1"/>
    <col min="11008" max="11008" width="44.44140625" style="55" customWidth="1"/>
    <col min="11009" max="11009" width="8.44140625" style="55" bestFit="1" customWidth="1"/>
    <col min="11010" max="11010" width="14.44140625" style="55" customWidth="1"/>
    <col min="11011" max="11011" width="28.5546875" style="55" bestFit="1" customWidth="1"/>
    <col min="11012" max="11012" width="49.88671875" style="55" customWidth="1"/>
    <col min="11013" max="11013" width="31.5546875" style="55" customWidth="1"/>
    <col min="11014" max="11262" width="9.109375" style="55"/>
    <col min="11263" max="11263" width="11.5546875" style="55" bestFit="1" customWidth="1"/>
    <col min="11264" max="11264" width="44.44140625" style="55" customWidth="1"/>
    <col min="11265" max="11265" width="8.44140625" style="55" bestFit="1" customWidth="1"/>
    <col min="11266" max="11266" width="14.44140625" style="55" customWidth="1"/>
    <col min="11267" max="11267" width="28.5546875" style="55" bestFit="1" customWidth="1"/>
    <col min="11268" max="11268" width="49.88671875" style="55" customWidth="1"/>
    <col min="11269" max="11269" width="31.5546875" style="55" customWidth="1"/>
    <col min="11270" max="11518" width="9.109375" style="55"/>
    <col min="11519" max="11519" width="11.5546875" style="55" bestFit="1" customWidth="1"/>
    <col min="11520" max="11520" width="44.44140625" style="55" customWidth="1"/>
    <col min="11521" max="11521" width="8.44140625" style="55" bestFit="1" customWidth="1"/>
    <col min="11522" max="11522" width="14.44140625" style="55" customWidth="1"/>
    <col min="11523" max="11523" width="28.5546875" style="55" bestFit="1" customWidth="1"/>
    <col min="11524" max="11524" width="49.88671875" style="55" customWidth="1"/>
    <col min="11525" max="11525" width="31.5546875" style="55" customWidth="1"/>
    <col min="11526" max="11774" width="9.109375" style="55"/>
    <col min="11775" max="11775" width="11.5546875" style="55" bestFit="1" customWidth="1"/>
    <col min="11776" max="11776" width="44.44140625" style="55" customWidth="1"/>
    <col min="11777" max="11777" width="8.44140625" style="55" bestFit="1" customWidth="1"/>
    <col min="11778" max="11778" width="14.44140625" style="55" customWidth="1"/>
    <col min="11779" max="11779" width="28.5546875" style="55" bestFit="1" customWidth="1"/>
    <col min="11780" max="11780" width="49.88671875" style="55" customWidth="1"/>
    <col min="11781" max="11781" width="31.5546875" style="55" customWidth="1"/>
    <col min="11782" max="12030" width="9.109375" style="55"/>
    <col min="12031" max="12031" width="11.5546875" style="55" bestFit="1" customWidth="1"/>
    <col min="12032" max="12032" width="44.44140625" style="55" customWidth="1"/>
    <col min="12033" max="12033" width="8.44140625" style="55" bestFit="1" customWidth="1"/>
    <col min="12034" max="12034" width="14.44140625" style="55" customWidth="1"/>
    <col min="12035" max="12035" width="28.5546875" style="55" bestFit="1" customWidth="1"/>
    <col min="12036" max="12036" width="49.88671875" style="55" customWidth="1"/>
    <col min="12037" max="12037" width="31.5546875" style="55" customWidth="1"/>
    <col min="12038" max="12286" width="9.109375" style="55"/>
    <col min="12287" max="12287" width="11.5546875" style="55" bestFit="1" customWidth="1"/>
    <col min="12288" max="12288" width="44.44140625" style="55" customWidth="1"/>
    <col min="12289" max="12289" width="8.44140625" style="55" bestFit="1" customWidth="1"/>
    <col min="12290" max="12290" width="14.44140625" style="55" customWidth="1"/>
    <col min="12291" max="12291" width="28.5546875" style="55" bestFit="1" customWidth="1"/>
    <col min="12292" max="12292" width="49.88671875" style="55" customWidth="1"/>
    <col min="12293" max="12293" width="31.5546875" style="55" customWidth="1"/>
    <col min="12294" max="12542" width="9.109375" style="55"/>
    <col min="12543" max="12543" width="11.5546875" style="55" bestFit="1" customWidth="1"/>
    <col min="12544" max="12544" width="44.44140625" style="55" customWidth="1"/>
    <col min="12545" max="12545" width="8.44140625" style="55" bestFit="1" customWidth="1"/>
    <col min="12546" max="12546" width="14.44140625" style="55" customWidth="1"/>
    <col min="12547" max="12547" width="28.5546875" style="55" bestFit="1" customWidth="1"/>
    <col min="12548" max="12548" width="49.88671875" style="55" customWidth="1"/>
    <col min="12549" max="12549" width="31.5546875" style="55" customWidth="1"/>
    <col min="12550" max="12798" width="9.109375" style="55"/>
    <col min="12799" max="12799" width="11.5546875" style="55" bestFit="1" customWidth="1"/>
    <col min="12800" max="12800" width="44.44140625" style="55" customWidth="1"/>
    <col min="12801" max="12801" width="8.44140625" style="55" bestFit="1" customWidth="1"/>
    <col min="12802" max="12802" width="14.44140625" style="55" customWidth="1"/>
    <col min="12803" max="12803" width="28.5546875" style="55" bestFit="1" customWidth="1"/>
    <col min="12804" max="12804" width="49.88671875" style="55" customWidth="1"/>
    <col min="12805" max="12805" width="31.5546875" style="55" customWidth="1"/>
    <col min="12806" max="13054" width="9.109375" style="55"/>
    <col min="13055" max="13055" width="11.5546875" style="55" bestFit="1" customWidth="1"/>
    <col min="13056" max="13056" width="44.44140625" style="55" customWidth="1"/>
    <col min="13057" max="13057" width="8.44140625" style="55" bestFit="1" customWidth="1"/>
    <col min="13058" max="13058" width="14.44140625" style="55" customWidth="1"/>
    <col min="13059" max="13059" width="28.5546875" style="55" bestFit="1" customWidth="1"/>
    <col min="13060" max="13060" width="49.88671875" style="55" customWidth="1"/>
    <col min="13061" max="13061" width="31.5546875" style="55" customWidth="1"/>
    <col min="13062" max="13310" width="9.109375" style="55"/>
    <col min="13311" max="13311" width="11.5546875" style="55" bestFit="1" customWidth="1"/>
    <col min="13312" max="13312" width="44.44140625" style="55" customWidth="1"/>
    <col min="13313" max="13313" width="8.44140625" style="55" bestFit="1" customWidth="1"/>
    <col min="13314" max="13314" width="14.44140625" style="55" customWidth="1"/>
    <col min="13315" max="13315" width="28.5546875" style="55" bestFit="1" customWidth="1"/>
    <col min="13316" max="13316" width="49.88671875" style="55" customWidth="1"/>
    <col min="13317" max="13317" width="31.5546875" style="55" customWidth="1"/>
    <col min="13318" max="13566" width="9.109375" style="55"/>
    <col min="13567" max="13567" width="11.5546875" style="55" bestFit="1" customWidth="1"/>
    <col min="13568" max="13568" width="44.44140625" style="55" customWidth="1"/>
    <col min="13569" max="13569" width="8.44140625" style="55" bestFit="1" customWidth="1"/>
    <col min="13570" max="13570" width="14.44140625" style="55" customWidth="1"/>
    <col min="13571" max="13571" width="28.5546875" style="55" bestFit="1" customWidth="1"/>
    <col min="13572" max="13572" width="49.88671875" style="55" customWidth="1"/>
    <col min="13573" max="13573" width="31.5546875" style="55" customWidth="1"/>
    <col min="13574" max="13822" width="9.109375" style="55"/>
    <col min="13823" max="13823" width="11.5546875" style="55" bestFit="1" customWidth="1"/>
    <col min="13824" max="13824" width="44.44140625" style="55" customWidth="1"/>
    <col min="13825" max="13825" width="8.44140625" style="55" bestFit="1" customWidth="1"/>
    <col min="13826" max="13826" width="14.44140625" style="55" customWidth="1"/>
    <col min="13827" max="13827" width="28.5546875" style="55" bestFit="1" customWidth="1"/>
    <col min="13828" max="13828" width="49.88671875" style="55" customWidth="1"/>
    <col min="13829" max="13829" width="31.5546875" style="55" customWidth="1"/>
    <col min="13830" max="14078" width="9.109375" style="55"/>
    <col min="14079" max="14079" width="11.5546875" style="55" bestFit="1" customWidth="1"/>
    <col min="14080" max="14080" width="44.44140625" style="55" customWidth="1"/>
    <col min="14081" max="14081" width="8.44140625" style="55" bestFit="1" customWidth="1"/>
    <col min="14082" max="14082" width="14.44140625" style="55" customWidth="1"/>
    <col min="14083" max="14083" width="28.5546875" style="55" bestFit="1" customWidth="1"/>
    <col min="14084" max="14084" width="49.88671875" style="55" customWidth="1"/>
    <col min="14085" max="14085" width="31.5546875" style="55" customWidth="1"/>
    <col min="14086" max="14334" width="9.109375" style="55"/>
    <col min="14335" max="14335" width="11.5546875" style="55" bestFit="1" customWidth="1"/>
    <col min="14336" max="14336" width="44.44140625" style="55" customWidth="1"/>
    <col min="14337" max="14337" width="8.44140625" style="55" bestFit="1" customWidth="1"/>
    <col min="14338" max="14338" width="14.44140625" style="55" customWidth="1"/>
    <col min="14339" max="14339" width="28.5546875" style="55" bestFit="1" customWidth="1"/>
    <col min="14340" max="14340" width="49.88671875" style="55" customWidth="1"/>
    <col min="14341" max="14341" width="31.5546875" style="55" customWidth="1"/>
    <col min="14342" max="14590" width="9.109375" style="55"/>
    <col min="14591" max="14591" width="11.5546875" style="55" bestFit="1" customWidth="1"/>
    <col min="14592" max="14592" width="44.44140625" style="55" customWidth="1"/>
    <col min="14593" max="14593" width="8.44140625" style="55" bestFit="1" customWidth="1"/>
    <col min="14594" max="14594" width="14.44140625" style="55" customWidth="1"/>
    <col min="14595" max="14595" width="28.5546875" style="55" bestFit="1" customWidth="1"/>
    <col min="14596" max="14596" width="49.88671875" style="55" customWidth="1"/>
    <col min="14597" max="14597" width="31.5546875" style="55" customWidth="1"/>
    <col min="14598" max="14846" width="9.109375" style="55"/>
    <col min="14847" max="14847" width="11.5546875" style="55" bestFit="1" customWidth="1"/>
    <col min="14848" max="14848" width="44.44140625" style="55" customWidth="1"/>
    <col min="14849" max="14849" width="8.44140625" style="55" bestFit="1" customWidth="1"/>
    <col min="14850" max="14850" width="14.44140625" style="55" customWidth="1"/>
    <col min="14851" max="14851" width="28.5546875" style="55" bestFit="1" customWidth="1"/>
    <col min="14852" max="14852" width="49.88671875" style="55" customWidth="1"/>
    <col min="14853" max="14853" width="31.5546875" style="55" customWidth="1"/>
    <col min="14854" max="15102" width="9.109375" style="55"/>
    <col min="15103" max="15103" width="11.5546875" style="55" bestFit="1" customWidth="1"/>
    <col min="15104" max="15104" width="44.44140625" style="55" customWidth="1"/>
    <col min="15105" max="15105" width="8.44140625" style="55" bestFit="1" customWidth="1"/>
    <col min="15106" max="15106" width="14.44140625" style="55" customWidth="1"/>
    <col min="15107" max="15107" width="28.5546875" style="55" bestFit="1" customWidth="1"/>
    <col min="15108" max="15108" width="49.88671875" style="55" customWidth="1"/>
    <col min="15109" max="15109" width="31.5546875" style="55" customWidth="1"/>
    <col min="15110" max="15358" width="9.109375" style="55"/>
    <col min="15359" max="15359" width="11.5546875" style="55" bestFit="1" customWidth="1"/>
    <col min="15360" max="15360" width="44.44140625" style="55" customWidth="1"/>
    <col min="15361" max="15361" width="8.44140625" style="55" bestFit="1" customWidth="1"/>
    <col min="15362" max="15362" width="14.44140625" style="55" customWidth="1"/>
    <col min="15363" max="15363" width="28.5546875" style="55" bestFit="1" customWidth="1"/>
    <col min="15364" max="15364" width="49.88671875" style="55" customWidth="1"/>
    <col min="15365" max="15365" width="31.5546875" style="55" customWidth="1"/>
    <col min="15366" max="15614" width="9.109375" style="55"/>
    <col min="15615" max="15615" width="11.5546875" style="55" bestFit="1" customWidth="1"/>
    <col min="15616" max="15616" width="44.44140625" style="55" customWidth="1"/>
    <col min="15617" max="15617" width="8.44140625" style="55" bestFit="1" customWidth="1"/>
    <col min="15618" max="15618" width="14.44140625" style="55" customWidth="1"/>
    <col min="15619" max="15619" width="28.5546875" style="55" bestFit="1" customWidth="1"/>
    <col min="15620" max="15620" width="49.88671875" style="55" customWidth="1"/>
    <col min="15621" max="15621" width="31.5546875" style="55" customWidth="1"/>
    <col min="15622" max="15870" width="9.109375" style="55"/>
    <col min="15871" max="15871" width="11.5546875" style="55" bestFit="1" customWidth="1"/>
    <col min="15872" max="15872" width="44.44140625" style="55" customWidth="1"/>
    <col min="15873" max="15873" width="8.44140625" style="55" bestFit="1" customWidth="1"/>
    <col min="15874" max="15874" width="14.44140625" style="55" customWidth="1"/>
    <col min="15875" max="15875" width="28.5546875" style="55" bestFit="1" customWidth="1"/>
    <col min="15876" max="15876" width="49.88671875" style="55" customWidth="1"/>
    <col min="15877" max="15877" width="31.5546875" style="55" customWidth="1"/>
    <col min="15878" max="16126" width="9.109375" style="55"/>
    <col min="16127" max="16127" width="11.5546875" style="55" bestFit="1" customWidth="1"/>
    <col min="16128" max="16128" width="44.44140625" style="55" customWidth="1"/>
    <col min="16129" max="16129" width="8.44140625" style="55" bestFit="1" customWidth="1"/>
    <col min="16130" max="16130" width="14.44140625" style="55" customWidth="1"/>
    <col min="16131" max="16131" width="28.5546875" style="55" bestFit="1" customWidth="1"/>
    <col min="16132" max="16132" width="49.88671875" style="55" customWidth="1"/>
    <col min="16133" max="16133" width="31.5546875" style="55" customWidth="1"/>
    <col min="16134" max="16383" width="9.109375" style="55"/>
    <col min="16384" max="16384" width="9.109375" style="55" customWidth="1"/>
  </cols>
  <sheetData>
    <row r="1" spans="1:10" ht="34.799999999999997" x14ac:dyDescent="0.3">
      <c r="A1" s="122" t="s">
        <v>63</v>
      </c>
      <c r="B1" s="123" t="s">
        <v>64</v>
      </c>
      <c r="C1" s="124" t="s">
        <v>65</v>
      </c>
      <c r="D1" s="125" t="s">
        <v>66</v>
      </c>
      <c r="E1" s="126" t="s">
        <v>67</v>
      </c>
      <c r="F1" s="125" t="s">
        <v>68</v>
      </c>
      <c r="G1" s="127">
        <f>VYHLED!H1</f>
        <v>2021</v>
      </c>
      <c r="H1" s="127">
        <f>VYHLED!I1</f>
        <v>2022</v>
      </c>
      <c r="I1" s="127">
        <f>VYHLED!J1</f>
        <v>2023</v>
      </c>
      <c r="J1" s="127">
        <f>VYHLED!K1</f>
        <v>2024</v>
      </c>
    </row>
    <row r="2" spans="1:10" x14ac:dyDescent="0.3">
      <c r="A2" s="128"/>
      <c r="B2" s="52" t="s">
        <v>274</v>
      </c>
      <c r="C2" s="128"/>
      <c r="D2" s="128"/>
      <c r="E2" s="132"/>
      <c r="F2" s="132" t="s">
        <v>275</v>
      </c>
      <c r="G2" s="233"/>
      <c r="H2" s="233"/>
      <c r="I2" s="233"/>
      <c r="J2" s="233"/>
    </row>
    <row r="3" spans="1:10" x14ac:dyDescent="0.3">
      <c r="A3" s="128"/>
      <c r="B3" s="52" t="s">
        <v>274</v>
      </c>
      <c r="C3" s="128"/>
      <c r="D3" s="128"/>
      <c r="E3" s="132"/>
      <c r="F3" s="132" t="s">
        <v>276</v>
      </c>
      <c r="G3" s="233"/>
      <c r="H3" s="233"/>
      <c r="I3" s="233"/>
      <c r="J3" s="233"/>
    </row>
    <row r="4" spans="1:10" x14ac:dyDescent="0.3">
      <c r="A4" s="128"/>
      <c r="B4" s="52" t="s">
        <v>274</v>
      </c>
      <c r="C4" s="128"/>
      <c r="D4" s="128"/>
      <c r="E4" s="132"/>
      <c r="F4" s="132" t="s">
        <v>277</v>
      </c>
      <c r="G4" s="233"/>
      <c r="H4" s="233"/>
      <c r="I4" s="233"/>
      <c r="J4" s="233"/>
    </row>
    <row r="5" spans="1:10" x14ac:dyDescent="0.3">
      <c r="A5" s="128" t="s">
        <v>76</v>
      </c>
      <c r="B5" s="52" t="s">
        <v>149</v>
      </c>
      <c r="C5" s="128">
        <v>4550</v>
      </c>
      <c r="D5" s="128">
        <v>6121</v>
      </c>
      <c r="E5" s="132" t="s">
        <v>77</v>
      </c>
      <c r="F5" s="132" t="s">
        <v>150</v>
      </c>
      <c r="G5" s="233">
        <v>300000</v>
      </c>
      <c r="H5" s="233">
        <v>300000</v>
      </c>
      <c r="I5" s="233">
        <v>300000</v>
      </c>
      <c r="J5" s="233">
        <v>300000</v>
      </c>
    </row>
    <row r="6" spans="1:10" x14ac:dyDescent="0.3">
      <c r="A6" s="128" t="s">
        <v>76</v>
      </c>
      <c r="B6" s="52" t="s">
        <v>151</v>
      </c>
      <c r="C6" s="128">
        <v>4584</v>
      </c>
      <c r="D6" s="128">
        <v>6121</v>
      </c>
      <c r="E6" s="132" t="s">
        <v>77</v>
      </c>
      <c r="F6" s="132" t="s">
        <v>152</v>
      </c>
      <c r="G6" s="233"/>
      <c r="H6" s="233"/>
      <c r="I6" s="233"/>
      <c r="J6" s="233"/>
    </row>
    <row r="7" spans="1:10" x14ac:dyDescent="0.3">
      <c r="A7" s="128" t="s">
        <v>76</v>
      </c>
      <c r="B7" s="52" t="s">
        <v>153</v>
      </c>
      <c r="C7" s="128">
        <v>4584</v>
      </c>
      <c r="D7" s="128">
        <v>6121</v>
      </c>
      <c r="E7" s="132" t="s">
        <v>77</v>
      </c>
      <c r="F7" s="132" t="s">
        <v>154</v>
      </c>
      <c r="G7" s="233"/>
      <c r="H7" s="233"/>
      <c r="I7" s="233"/>
      <c r="J7" s="233"/>
    </row>
    <row r="8" spans="1:10" x14ac:dyDescent="0.3">
      <c r="A8" s="128" t="s">
        <v>111</v>
      </c>
      <c r="B8" s="52" t="s">
        <v>143</v>
      </c>
      <c r="C8" s="128">
        <v>3496</v>
      </c>
      <c r="D8" s="128">
        <v>6901</v>
      </c>
      <c r="E8" s="132" t="s">
        <v>155</v>
      </c>
      <c r="F8" s="132" t="s">
        <v>156</v>
      </c>
      <c r="G8" s="233"/>
      <c r="H8" s="233"/>
      <c r="I8" s="233"/>
      <c r="J8" s="233"/>
    </row>
    <row r="9" spans="1:10" x14ac:dyDescent="0.3">
      <c r="A9" s="128" t="s">
        <v>76</v>
      </c>
      <c r="B9" s="52" t="s">
        <v>157</v>
      </c>
      <c r="C9" s="128">
        <v>3365</v>
      </c>
      <c r="D9" s="128">
        <v>6121</v>
      </c>
      <c r="E9" s="132" t="s">
        <v>158</v>
      </c>
      <c r="F9" s="132" t="s">
        <v>282</v>
      </c>
      <c r="G9" s="233">
        <v>1000000</v>
      </c>
      <c r="H9" s="233">
        <v>1000000</v>
      </c>
      <c r="I9" s="233">
        <v>1000000</v>
      </c>
      <c r="J9" s="233">
        <v>1000000</v>
      </c>
    </row>
    <row r="10" spans="1:10" x14ac:dyDescent="0.3">
      <c r="A10" s="128"/>
      <c r="B10" s="175" t="s">
        <v>256</v>
      </c>
      <c r="C10" s="175"/>
      <c r="D10" s="175"/>
      <c r="E10" s="216"/>
      <c r="F10" s="216" t="s">
        <v>256</v>
      </c>
      <c r="G10" s="233"/>
      <c r="H10" s="233"/>
      <c r="I10" s="233"/>
      <c r="J10" s="233"/>
    </row>
    <row r="11" spans="1:10" ht="26.4" x14ac:dyDescent="0.3">
      <c r="A11" s="128" t="s">
        <v>259</v>
      </c>
      <c r="B11" s="134" t="s">
        <v>237</v>
      </c>
      <c r="C11" s="52">
        <v>3868</v>
      </c>
      <c r="D11" s="52">
        <v>5171</v>
      </c>
      <c r="E11" s="132" t="s">
        <v>184</v>
      </c>
      <c r="F11" s="184" t="s">
        <v>289</v>
      </c>
      <c r="G11" s="233">
        <v>2700000</v>
      </c>
      <c r="H11" s="233"/>
      <c r="I11" s="233"/>
      <c r="J11" s="233"/>
    </row>
    <row r="12" spans="1:10" x14ac:dyDescent="0.3">
      <c r="A12" s="128"/>
      <c r="B12" s="132" t="s">
        <v>367</v>
      </c>
      <c r="C12" s="128"/>
      <c r="D12" s="128"/>
      <c r="E12" s="132"/>
      <c r="F12" s="132"/>
      <c r="G12" s="233">
        <v>3000000</v>
      </c>
      <c r="H12" s="233">
        <v>3000000</v>
      </c>
      <c r="I12" s="233">
        <v>3000000</v>
      </c>
      <c r="J12" s="233">
        <v>3000000</v>
      </c>
    </row>
    <row r="13" spans="1:10" x14ac:dyDescent="0.3">
      <c r="A13" s="128"/>
      <c r="B13" s="128"/>
      <c r="C13" s="128"/>
      <c r="D13" s="128"/>
      <c r="E13" s="132"/>
      <c r="F13" s="132"/>
      <c r="G13" s="233"/>
      <c r="H13" s="233"/>
      <c r="I13" s="233"/>
      <c r="J13" s="233"/>
    </row>
    <row r="14" spans="1:10" x14ac:dyDescent="0.3">
      <c r="A14" s="128"/>
      <c r="B14" s="128"/>
      <c r="C14" s="128"/>
      <c r="D14" s="128"/>
      <c r="E14" s="128"/>
      <c r="F14" s="128"/>
      <c r="G14" s="233"/>
      <c r="H14" s="233"/>
      <c r="I14" s="233"/>
      <c r="J14" s="233"/>
    </row>
    <row r="15" spans="1:10" x14ac:dyDescent="0.3">
      <c r="A15" s="128"/>
      <c r="B15" s="128"/>
      <c r="C15" s="128"/>
      <c r="D15" s="128"/>
      <c r="E15" s="128"/>
      <c r="F15" s="128"/>
      <c r="G15" s="233"/>
      <c r="H15" s="233"/>
      <c r="I15" s="233"/>
      <c r="J15" s="233"/>
    </row>
    <row r="16" spans="1:10" x14ac:dyDescent="0.3">
      <c r="A16" s="128" t="s">
        <v>101</v>
      </c>
      <c r="B16" s="128"/>
      <c r="C16" s="128"/>
      <c r="D16" s="128"/>
      <c r="E16" s="128"/>
      <c r="F16" s="128"/>
      <c r="G16" s="233">
        <f>SUM(G2:G15)</f>
        <v>7000000</v>
      </c>
      <c r="H16" s="233">
        <f>SUM(H2:H15)</f>
        <v>4300000</v>
      </c>
      <c r="I16" s="233">
        <f>SUM(I2:I15)</f>
        <v>4300000</v>
      </c>
      <c r="J16" s="233">
        <f>SUM(J2:J15)</f>
        <v>4300000</v>
      </c>
    </row>
  </sheetData>
  <autoFilter ref="A1:K1"/>
  <phoneticPr fontId="28" type="noConversion"/>
  <pageMargins left="0.7" right="0.7" top="0.78740157499999996" bottom="0.78740157499999996"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opLeftCell="B1" zoomScaleNormal="100" workbookViewId="0">
      <pane ySplit="1" topLeftCell="A2" activePane="bottomLeft" state="frozen"/>
      <selection pane="bottomLeft" activeCell="B5" sqref="B5:I5"/>
    </sheetView>
  </sheetViews>
  <sheetFormatPr defaultRowHeight="14.4" x14ac:dyDescent="0.3"/>
  <cols>
    <col min="1" max="1" width="15.5546875" style="192" customWidth="1"/>
    <col min="2" max="2" width="32" style="55" customWidth="1"/>
    <col min="3" max="4" width="10.44140625" style="55" customWidth="1"/>
    <col min="5" max="5" width="21.44140625" style="55" customWidth="1"/>
    <col min="6" max="6" width="53.109375" style="55" customWidth="1"/>
    <col min="7" max="8" width="12.5546875" style="173" bestFit="1" customWidth="1"/>
    <col min="9" max="9" width="10.5546875" style="55" bestFit="1" customWidth="1"/>
    <col min="10" max="10" width="10.109375" style="55" bestFit="1" customWidth="1"/>
    <col min="11" max="252" width="9.109375" style="55"/>
    <col min="253" max="253" width="15.5546875" style="55" customWidth="1"/>
    <col min="254" max="254" width="32" style="55" customWidth="1"/>
    <col min="255" max="256" width="15.44140625" style="55" customWidth="1"/>
    <col min="257" max="257" width="40.88671875" style="55" customWidth="1"/>
    <col min="258" max="258" width="68.44140625" style="55" customWidth="1"/>
    <col min="259" max="259" width="24.109375" style="55" customWidth="1"/>
    <col min="260" max="260" width="23.44140625" style="55" customWidth="1"/>
    <col min="261" max="262" width="12.5546875" style="55" bestFit="1" customWidth="1"/>
    <col min="263" max="263" width="10.109375" style="55" bestFit="1" customWidth="1"/>
    <col min="264" max="508" width="9.109375" style="55"/>
    <col min="509" max="509" width="15.5546875" style="55" customWidth="1"/>
    <col min="510" max="510" width="32" style="55" customWidth="1"/>
    <col min="511" max="512" width="15.44140625" style="55" customWidth="1"/>
    <col min="513" max="513" width="40.88671875" style="55" customWidth="1"/>
    <col min="514" max="514" width="68.44140625" style="55" customWidth="1"/>
    <col min="515" max="515" width="24.109375" style="55" customWidth="1"/>
    <col min="516" max="516" width="23.44140625" style="55" customWidth="1"/>
    <col min="517" max="518" width="12.5546875" style="55" bestFit="1" customWidth="1"/>
    <col min="519" max="519" width="10.109375" style="55" bestFit="1" customWidth="1"/>
    <col min="520" max="764" width="9.109375" style="55"/>
    <col min="765" max="765" width="15.5546875" style="55" customWidth="1"/>
    <col min="766" max="766" width="32" style="55" customWidth="1"/>
    <col min="767" max="768" width="15.44140625" style="55" customWidth="1"/>
    <col min="769" max="769" width="40.88671875" style="55" customWidth="1"/>
    <col min="770" max="770" width="68.44140625" style="55" customWidth="1"/>
    <col min="771" max="771" width="24.109375" style="55" customWidth="1"/>
    <col min="772" max="772" width="23.44140625" style="55" customWidth="1"/>
    <col min="773" max="774" width="12.5546875" style="55" bestFit="1" customWidth="1"/>
    <col min="775" max="775" width="10.109375" style="55" bestFit="1" customWidth="1"/>
    <col min="776" max="1020" width="9.109375" style="55"/>
    <col min="1021" max="1021" width="15.5546875" style="55" customWidth="1"/>
    <col min="1022" max="1022" width="32" style="55" customWidth="1"/>
    <col min="1023" max="1024" width="15.44140625" style="55" customWidth="1"/>
    <col min="1025" max="1025" width="40.88671875" style="55" customWidth="1"/>
    <col min="1026" max="1026" width="68.44140625" style="55" customWidth="1"/>
    <col min="1027" max="1027" width="24.109375" style="55" customWidth="1"/>
    <col min="1028" max="1028" width="23.44140625" style="55" customWidth="1"/>
    <col min="1029" max="1030" width="12.5546875" style="55" bestFit="1" customWidth="1"/>
    <col min="1031" max="1031" width="10.109375" style="55" bestFit="1" customWidth="1"/>
    <col min="1032" max="1276" width="9.109375" style="55"/>
    <col min="1277" max="1277" width="15.5546875" style="55" customWidth="1"/>
    <col min="1278" max="1278" width="32" style="55" customWidth="1"/>
    <col min="1279" max="1280" width="15.44140625" style="55" customWidth="1"/>
    <col min="1281" max="1281" width="40.88671875" style="55" customWidth="1"/>
    <col min="1282" max="1282" width="68.44140625" style="55" customWidth="1"/>
    <col min="1283" max="1283" width="24.109375" style="55" customWidth="1"/>
    <col min="1284" max="1284" width="23.44140625" style="55" customWidth="1"/>
    <col min="1285" max="1286" width="12.5546875" style="55" bestFit="1" customWidth="1"/>
    <col min="1287" max="1287" width="10.109375" style="55" bestFit="1" customWidth="1"/>
    <col min="1288" max="1532" width="9.109375" style="55"/>
    <col min="1533" max="1533" width="15.5546875" style="55" customWidth="1"/>
    <col min="1534" max="1534" width="32" style="55" customWidth="1"/>
    <col min="1535" max="1536" width="15.44140625" style="55" customWidth="1"/>
    <col min="1537" max="1537" width="40.88671875" style="55" customWidth="1"/>
    <col min="1538" max="1538" width="68.44140625" style="55" customWidth="1"/>
    <col min="1539" max="1539" width="24.109375" style="55" customWidth="1"/>
    <col min="1540" max="1540" width="23.44140625" style="55" customWidth="1"/>
    <col min="1541" max="1542" width="12.5546875" style="55" bestFit="1" customWidth="1"/>
    <col min="1543" max="1543" width="10.109375" style="55" bestFit="1" customWidth="1"/>
    <col min="1544" max="1788" width="9.109375" style="55"/>
    <col min="1789" max="1789" width="15.5546875" style="55" customWidth="1"/>
    <col min="1790" max="1790" width="32" style="55" customWidth="1"/>
    <col min="1791" max="1792" width="15.44140625" style="55" customWidth="1"/>
    <col min="1793" max="1793" width="40.88671875" style="55" customWidth="1"/>
    <col min="1794" max="1794" width="68.44140625" style="55" customWidth="1"/>
    <col min="1795" max="1795" width="24.109375" style="55" customWidth="1"/>
    <col min="1796" max="1796" width="23.44140625" style="55" customWidth="1"/>
    <col min="1797" max="1798" width="12.5546875" style="55" bestFit="1" customWidth="1"/>
    <col min="1799" max="1799" width="10.109375" style="55" bestFit="1" customWidth="1"/>
    <col min="1800" max="2044" width="9.109375" style="55"/>
    <col min="2045" max="2045" width="15.5546875" style="55" customWidth="1"/>
    <col min="2046" max="2046" width="32" style="55" customWidth="1"/>
    <col min="2047" max="2048" width="15.44140625" style="55" customWidth="1"/>
    <col min="2049" max="2049" width="40.88671875" style="55" customWidth="1"/>
    <col min="2050" max="2050" width="68.44140625" style="55" customWidth="1"/>
    <col min="2051" max="2051" width="24.109375" style="55" customWidth="1"/>
    <col min="2052" max="2052" width="23.44140625" style="55" customWidth="1"/>
    <col min="2053" max="2054" width="12.5546875" style="55" bestFit="1" customWidth="1"/>
    <col min="2055" max="2055" width="10.109375" style="55" bestFit="1" customWidth="1"/>
    <col min="2056" max="2300" width="9.109375" style="55"/>
    <col min="2301" max="2301" width="15.5546875" style="55" customWidth="1"/>
    <col min="2302" max="2302" width="32" style="55" customWidth="1"/>
    <col min="2303" max="2304" width="15.44140625" style="55" customWidth="1"/>
    <col min="2305" max="2305" width="40.88671875" style="55" customWidth="1"/>
    <col min="2306" max="2306" width="68.44140625" style="55" customWidth="1"/>
    <col min="2307" max="2307" width="24.109375" style="55" customWidth="1"/>
    <col min="2308" max="2308" width="23.44140625" style="55" customWidth="1"/>
    <col min="2309" max="2310" width="12.5546875" style="55" bestFit="1" customWidth="1"/>
    <col min="2311" max="2311" width="10.109375" style="55" bestFit="1" customWidth="1"/>
    <col min="2312" max="2556" width="9.109375" style="55"/>
    <col min="2557" max="2557" width="15.5546875" style="55" customWidth="1"/>
    <col min="2558" max="2558" width="32" style="55" customWidth="1"/>
    <col min="2559" max="2560" width="15.44140625" style="55" customWidth="1"/>
    <col min="2561" max="2561" width="40.88671875" style="55" customWidth="1"/>
    <col min="2562" max="2562" width="68.44140625" style="55" customWidth="1"/>
    <col min="2563" max="2563" width="24.109375" style="55" customWidth="1"/>
    <col min="2564" max="2564" width="23.44140625" style="55" customWidth="1"/>
    <col min="2565" max="2566" width="12.5546875" style="55" bestFit="1" customWidth="1"/>
    <col min="2567" max="2567" width="10.109375" style="55" bestFit="1" customWidth="1"/>
    <col min="2568" max="2812" width="9.109375" style="55"/>
    <col min="2813" max="2813" width="15.5546875" style="55" customWidth="1"/>
    <col min="2814" max="2814" width="32" style="55" customWidth="1"/>
    <col min="2815" max="2816" width="15.44140625" style="55" customWidth="1"/>
    <col min="2817" max="2817" width="40.88671875" style="55" customWidth="1"/>
    <col min="2818" max="2818" width="68.44140625" style="55" customWidth="1"/>
    <col min="2819" max="2819" width="24.109375" style="55" customWidth="1"/>
    <col min="2820" max="2820" width="23.44140625" style="55" customWidth="1"/>
    <col min="2821" max="2822" width="12.5546875" style="55" bestFit="1" customWidth="1"/>
    <col min="2823" max="2823" width="10.109375" style="55" bestFit="1" customWidth="1"/>
    <col min="2824" max="3068" width="9.109375" style="55"/>
    <col min="3069" max="3069" width="15.5546875" style="55" customWidth="1"/>
    <col min="3070" max="3070" width="32" style="55" customWidth="1"/>
    <col min="3071" max="3072" width="15.44140625" style="55" customWidth="1"/>
    <col min="3073" max="3073" width="40.88671875" style="55" customWidth="1"/>
    <col min="3074" max="3074" width="68.44140625" style="55" customWidth="1"/>
    <col min="3075" max="3075" width="24.109375" style="55" customWidth="1"/>
    <col min="3076" max="3076" width="23.44140625" style="55" customWidth="1"/>
    <col min="3077" max="3078" width="12.5546875" style="55" bestFit="1" customWidth="1"/>
    <col min="3079" max="3079" width="10.109375" style="55" bestFit="1" customWidth="1"/>
    <col min="3080" max="3324" width="9.109375" style="55"/>
    <col min="3325" max="3325" width="15.5546875" style="55" customWidth="1"/>
    <col min="3326" max="3326" width="32" style="55" customWidth="1"/>
    <col min="3327" max="3328" width="15.44140625" style="55" customWidth="1"/>
    <col min="3329" max="3329" width="40.88671875" style="55" customWidth="1"/>
    <col min="3330" max="3330" width="68.44140625" style="55" customWidth="1"/>
    <col min="3331" max="3331" width="24.109375" style="55" customWidth="1"/>
    <col min="3332" max="3332" width="23.44140625" style="55" customWidth="1"/>
    <col min="3333" max="3334" width="12.5546875" style="55" bestFit="1" customWidth="1"/>
    <col min="3335" max="3335" width="10.109375" style="55" bestFit="1" customWidth="1"/>
    <col min="3336" max="3580" width="9.109375" style="55"/>
    <col min="3581" max="3581" width="15.5546875" style="55" customWidth="1"/>
    <col min="3582" max="3582" width="32" style="55" customWidth="1"/>
    <col min="3583" max="3584" width="15.44140625" style="55" customWidth="1"/>
    <col min="3585" max="3585" width="40.88671875" style="55" customWidth="1"/>
    <col min="3586" max="3586" width="68.44140625" style="55" customWidth="1"/>
    <col min="3587" max="3587" width="24.109375" style="55" customWidth="1"/>
    <col min="3588" max="3588" width="23.44140625" style="55" customWidth="1"/>
    <col min="3589" max="3590" width="12.5546875" style="55" bestFit="1" customWidth="1"/>
    <col min="3591" max="3591" width="10.109375" style="55" bestFit="1" customWidth="1"/>
    <col min="3592" max="3836" width="9.109375" style="55"/>
    <col min="3837" max="3837" width="15.5546875" style="55" customWidth="1"/>
    <col min="3838" max="3838" width="32" style="55" customWidth="1"/>
    <col min="3839" max="3840" width="15.44140625" style="55" customWidth="1"/>
    <col min="3841" max="3841" width="40.88671875" style="55" customWidth="1"/>
    <col min="3842" max="3842" width="68.44140625" style="55" customWidth="1"/>
    <col min="3843" max="3843" width="24.109375" style="55" customWidth="1"/>
    <col min="3844" max="3844" width="23.44140625" style="55" customWidth="1"/>
    <col min="3845" max="3846" width="12.5546875" style="55" bestFit="1" customWidth="1"/>
    <col min="3847" max="3847" width="10.109375" style="55" bestFit="1" customWidth="1"/>
    <col min="3848" max="4092" width="9.109375" style="55"/>
    <col min="4093" max="4093" width="15.5546875" style="55" customWidth="1"/>
    <col min="4094" max="4094" width="32" style="55" customWidth="1"/>
    <col min="4095" max="4096" width="15.44140625" style="55" customWidth="1"/>
    <col min="4097" max="4097" width="40.88671875" style="55" customWidth="1"/>
    <col min="4098" max="4098" width="68.44140625" style="55" customWidth="1"/>
    <col min="4099" max="4099" width="24.109375" style="55" customWidth="1"/>
    <col min="4100" max="4100" width="23.44140625" style="55" customWidth="1"/>
    <col min="4101" max="4102" width="12.5546875" style="55" bestFit="1" customWidth="1"/>
    <col min="4103" max="4103" width="10.109375" style="55" bestFit="1" customWidth="1"/>
    <col min="4104" max="4348" width="9.109375" style="55"/>
    <col min="4349" max="4349" width="15.5546875" style="55" customWidth="1"/>
    <col min="4350" max="4350" width="32" style="55" customWidth="1"/>
    <col min="4351" max="4352" width="15.44140625" style="55" customWidth="1"/>
    <col min="4353" max="4353" width="40.88671875" style="55" customWidth="1"/>
    <col min="4354" max="4354" width="68.44140625" style="55" customWidth="1"/>
    <col min="4355" max="4355" width="24.109375" style="55" customWidth="1"/>
    <col min="4356" max="4356" width="23.44140625" style="55" customWidth="1"/>
    <col min="4357" max="4358" width="12.5546875" style="55" bestFit="1" customWidth="1"/>
    <col min="4359" max="4359" width="10.109375" style="55" bestFit="1" customWidth="1"/>
    <col min="4360" max="4604" width="9.109375" style="55"/>
    <col min="4605" max="4605" width="15.5546875" style="55" customWidth="1"/>
    <col min="4606" max="4606" width="32" style="55" customWidth="1"/>
    <col min="4607" max="4608" width="15.44140625" style="55" customWidth="1"/>
    <col min="4609" max="4609" width="40.88671875" style="55" customWidth="1"/>
    <col min="4610" max="4610" width="68.44140625" style="55" customWidth="1"/>
    <col min="4611" max="4611" width="24.109375" style="55" customWidth="1"/>
    <col min="4612" max="4612" width="23.44140625" style="55" customWidth="1"/>
    <col min="4613" max="4614" width="12.5546875" style="55" bestFit="1" customWidth="1"/>
    <col min="4615" max="4615" width="10.109375" style="55" bestFit="1" customWidth="1"/>
    <col min="4616" max="4860" width="9.109375" style="55"/>
    <col min="4861" max="4861" width="15.5546875" style="55" customWidth="1"/>
    <col min="4862" max="4862" width="32" style="55" customWidth="1"/>
    <col min="4863" max="4864" width="15.44140625" style="55" customWidth="1"/>
    <col min="4865" max="4865" width="40.88671875" style="55" customWidth="1"/>
    <col min="4866" max="4866" width="68.44140625" style="55" customWidth="1"/>
    <col min="4867" max="4867" width="24.109375" style="55" customWidth="1"/>
    <col min="4868" max="4868" width="23.44140625" style="55" customWidth="1"/>
    <col min="4869" max="4870" width="12.5546875" style="55" bestFit="1" customWidth="1"/>
    <col min="4871" max="4871" width="10.109375" style="55" bestFit="1" customWidth="1"/>
    <col min="4872" max="5116" width="9.109375" style="55"/>
    <col min="5117" max="5117" width="15.5546875" style="55" customWidth="1"/>
    <col min="5118" max="5118" width="32" style="55" customWidth="1"/>
    <col min="5119" max="5120" width="15.44140625" style="55" customWidth="1"/>
    <col min="5121" max="5121" width="40.88671875" style="55" customWidth="1"/>
    <col min="5122" max="5122" width="68.44140625" style="55" customWidth="1"/>
    <col min="5123" max="5123" width="24.109375" style="55" customWidth="1"/>
    <col min="5124" max="5124" width="23.44140625" style="55" customWidth="1"/>
    <col min="5125" max="5126" width="12.5546875" style="55" bestFit="1" customWidth="1"/>
    <col min="5127" max="5127" width="10.109375" style="55" bestFit="1" customWidth="1"/>
    <col min="5128" max="5372" width="9.109375" style="55"/>
    <col min="5373" max="5373" width="15.5546875" style="55" customWidth="1"/>
    <col min="5374" max="5374" width="32" style="55" customWidth="1"/>
    <col min="5375" max="5376" width="15.44140625" style="55" customWidth="1"/>
    <col min="5377" max="5377" width="40.88671875" style="55" customWidth="1"/>
    <col min="5378" max="5378" width="68.44140625" style="55" customWidth="1"/>
    <col min="5379" max="5379" width="24.109375" style="55" customWidth="1"/>
    <col min="5380" max="5380" width="23.44140625" style="55" customWidth="1"/>
    <col min="5381" max="5382" width="12.5546875" style="55" bestFit="1" customWidth="1"/>
    <col min="5383" max="5383" width="10.109375" style="55" bestFit="1" customWidth="1"/>
    <col min="5384" max="5628" width="9.109375" style="55"/>
    <col min="5629" max="5629" width="15.5546875" style="55" customWidth="1"/>
    <col min="5630" max="5630" width="32" style="55" customWidth="1"/>
    <col min="5631" max="5632" width="15.44140625" style="55" customWidth="1"/>
    <col min="5633" max="5633" width="40.88671875" style="55" customWidth="1"/>
    <col min="5634" max="5634" width="68.44140625" style="55" customWidth="1"/>
    <col min="5635" max="5635" width="24.109375" style="55" customWidth="1"/>
    <col min="5636" max="5636" width="23.44140625" style="55" customWidth="1"/>
    <col min="5637" max="5638" width="12.5546875" style="55" bestFit="1" customWidth="1"/>
    <col min="5639" max="5639" width="10.109375" style="55" bestFit="1" customWidth="1"/>
    <col min="5640" max="5884" width="9.109375" style="55"/>
    <col min="5885" max="5885" width="15.5546875" style="55" customWidth="1"/>
    <col min="5886" max="5886" width="32" style="55" customWidth="1"/>
    <col min="5887" max="5888" width="15.44140625" style="55" customWidth="1"/>
    <col min="5889" max="5889" width="40.88671875" style="55" customWidth="1"/>
    <col min="5890" max="5890" width="68.44140625" style="55" customWidth="1"/>
    <col min="5891" max="5891" width="24.109375" style="55" customWidth="1"/>
    <col min="5892" max="5892" width="23.44140625" style="55" customWidth="1"/>
    <col min="5893" max="5894" width="12.5546875" style="55" bestFit="1" customWidth="1"/>
    <col min="5895" max="5895" width="10.109375" style="55" bestFit="1" customWidth="1"/>
    <col min="5896" max="6140" width="9.109375" style="55"/>
    <col min="6141" max="6141" width="15.5546875" style="55" customWidth="1"/>
    <col min="6142" max="6142" width="32" style="55" customWidth="1"/>
    <col min="6143" max="6144" width="15.44140625" style="55" customWidth="1"/>
    <col min="6145" max="6145" width="40.88671875" style="55" customWidth="1"/>
    <col min="6146" max="6146" width="68.44140625" style="55" customWidth="1"/>
    <col min="6147" max="6147" width="24.109375" style="55" customWidth="1"/>
    <col min="6148" max="6148" width="23.44140625" style="55" customWidth="1"/>
    <col min="6149" max="6150" width="12.5546875" style="55" bestFit="1" customWidth="1"/>
    <col min="6151" max="6151" width="10.109375" style="55" bestFit="1" customWidth="1"/>
    <col min="6152" max="6396" width="9.109375" style="55"/>
    <col min="6397" max="6397" width="15.5546875" style="55" customWidth="1"/>
    <col min="6398" max="6398" width="32" style="55" customWidth="1"/>
    <col min="6399" max="6400" width="15.44140625" style="55" customWidth="1"/>
    <col min="6401" max="6401" width="40.88671875" style="55" customWidth="1"/>
    <col min="6402" max="6402" width="68.44140625" style="55" customWidth="1"/>
    <col min="6403" max="6403" width="24.109375" style="55" customWidth="1"/>
    <col min="6404" max="6404" width="23.44140625" style="55" customWidth="1"/>
    <col min="6405" max="6406" width="12.5546875" style="55" bestFit="1" customWidth="1"/>
    <col min="6407" max="6407" width="10.109375" style="55" bestFit="1" customWidth="1"/>
    <col min="6408" max="6652" width="9.109375" style="55"/>
    <col min="6653" max="6653" width="15.5546875" style="55" customWidth="1"/>
    <col min="6654" max="6654" width="32" style="55" customWidth="1"/>
    <col min="6655" max="6656" width="15.44140625" style="55" customWidth="1"/>
    <col min="6657" max="6657" width="40.88671875" style="55" customWidth="1"/>
    <col min="6658" max="6658" width="68.44140625" style="55" customWidth="1"/>
    <col min="6659" max="6659" width="24.109375" style="55" customWidth="1"/>
    <col min="6660" max="6660" width="23.44140625" style="55" customWidth="1"/>
    <col min="6661" max="6662" width="12.5546875" style="55" bestFit="1" customWidth="1"/>
    <col min="6663" max="6663" width="10.109375" style="55" bestFit="1" customWidth="1"/>
    <col min="6664" max="6908" width="9.109375" style="55"/>
    <col min="6909" max="6909" width="15.5546875" style="55" customWidth="1"/>
    <col min="6910" max="6910" width="32" style="55" customWidth="1"/>
    <col min="6911" max="6912" width="15.44140625" style="55" customWidth="1"/>
    <col min="6913" max="6913" width="40.88671875" style="55" customWidth="1"/>
    <col min="6914" max="6914" width="68.44140625" style="55" customWidth="1"/>
    <col min="6915" max="6915" width="24.109375" style="55" customWidth="1"/>
    <col min="6916" max="6916" width="23.44140625" style="55" customWidth="1"/>
    <col min="6917" max="6918" width="12.5546875" style="55" bestFit="1" customWidth="1"/>
    <col min="6919" max="6919" width="10.109375" style="55" bestFit="1" customWidth="1"/>
    <col min="6920" max="7164" width="9.109375" style="55"/>
    <col min="7165" max="7165" width="15.5546875" style="55" customWidth="1"/>
    <col min="7166" max="7166" width="32" style="55" customWidth="1"/>
    <col min="7167" max="7168" width="15.44140625" style="55" customWidth="1"/>
    <col min="7169" max="7169" width="40.88671875" style="55" customWidth="1"/>
    <col min="7170" max="7170" width="68.44140625" style="55" customWidth="1"/>
    <col min="7171" max="7171" width="24.109375" style="55" customWidth="1"/>
    <col min="7172" max="7172" width="23.44140625" style="55" customWidth="1"/>
    <col min="7173" max="7174" width="12.5546875" style="55" bestFit="1" customWidth="1"/>
    <col min="7175" max="7175" width="10.109375" style="55" bestFit="1" customWidth="1"/>
    <col min="7176" max="7420" width="9.109375" style="55"/>
    <col min="7421" max="7421" width="15.5546875" style="55" customWidth="1"/>
    <col min="7422" max="7422" width="32" style="55" customWidth="1"/>
    <col min="7423" max="7424" width="15.44140625" style="55" customWidth="1"/>
    <col min="7425" max="7425" width="40.88671875" style="55" customWidth="1"/>
    <col min="7426" max="7426" width="68.44140625" style="55" customWidth="1"/>
    <col min="7427" max="7427" width="24.109375" style="55" customWidth="1"/>
    <col min="7428" max="7428" width="23.44140625" style="55" customWidth="1"/>
    <col min="7429" max="7430" width="12.5546875" style="55" bestFit="1" customWidth="1"/>
    <col min="7431" max="7431" width="10.109375" style="55" bestFit="1" customWidth="1"/>
    <col min="7432" max="7676" width="9.109375" style="55"/>
    <col min="7677" max="7677" width="15.5546875" style="55" customWidth="1"/>
    <col min="7678" max="7678" width="32" style="55" customWidth="1"/>
    <col min="7679" max="7680" width="15.44140625" style="55" customWidth="1"/>
    <col min="7681" max="7681" width="40.88671875" style="55" customWidth="1"/>
    <col min="7682" max="7682" width="68.44140625" style="55" customWidth="1"/>
    <col min="7683" max="7683" width="24.109375" style="55" customWidth="1"/>
    <col min="7684" max="7684" width="23.44140625" style="55" customWidth="1"/>
    <col min="7685" max="7686" width="12.5546875" style="55" bestFit="1" customWidth="1"/>
    <col min="7687" max="7687" width="10.109375" style="55" bestFit="1" customWidth="1"/>
    <col min="7688" max="7932" width="9.109375" style="55"/>
    <col min="7933" max="7933" width="15.5546875" style="55" customWidth="1"/>
    <col min="7934" max="7934" width="32" style="55" customWidth="1"/>
    <col min="7935" max="7936" width="15.44140625" style="55" customWidth="1"/>
    <col min="7937" max="7937" width="40.88671875" style="55" customWidth="1"/>
    <col min="7938" max="7938" width="68.44140625" style="55" customWidth="1"/>
    <col min="7939" max="7939" width="24.109375" style="55" customWidth="1"/>
    <col min="7940" max="7940" width="23.44140625" style="55" customWidth="1"/>
    <col min="7941" max="7942" width="12.5546875" style="55" bestFit="1" customWidth="1"/>
    <col min="7943" max="7943" width="10.109375" style="55" bestFit="1" customWidth="1"/>
    <col min="7944" max="8188" width="9.109375" style="55"/>
    <col min="8189" max="8189" width="15.5546875" style="55" customWidth="1"/>
    <col min="8190" max="8190" width="32" style="55" customWidth="1"/>
    <col min="8191" max="8192" width="15.44140625" style="55" customWidth="1"/>
    <col min="8193" max="8193" width="40.88671875" style="55" customWidth="1"/>
    <col min="8194" max="8194" width="68.44140625" style="55" customWidth="1"/>
    <col min="8195" max="8195" width="24.109375" style="55" customWidth="1"/>
    <col min="8196" max="8196" width="23.44140625" style="55" customWidth="1"/>
    <col min="8197" max="8198" width="12.5546875" style="55" bestFit="1" customWidth="1"/>
    <col min="8199" max="8199" width="10.109375" style="55" bestFit="1" customWidth="1"/>
    <col min="8200" max="8444" width="9.109375" style="55"/>
    <col min="8445" max="8445" width="15.5546875" style="55" customWidth="1"/>
    <col min="8446" max="8446" width="32" style="55" customWidth="1"/>
    <col min="8447" max="8448" width="15.44140625" style="55" customWidth="1"/>
    <col min="8449" max="8449" width="40.88671875" style="55" customWidth="1"/>
    <col min="8450" max="8450" width="68.44140625" style="55" customWidth="1"/>
    <col min="8451" max="8451" width="24.109375" style="55" customWidth="1"/>
    <col min="8452" max="8452" width="23.44140625" style="55" customWidth="1"/>
    <col min="8453" max="8454" width="12.5546875" style="55" bestFit="1" customWidth="1"/>
    <col min="8455" max="8455" width="10.109375" style="55" bestFit="1" customWidth="1"/>
    <col min="8456" max="8700" width="9.109375" style="55"/>
    <col min="8701" max="8701" width="15.5546875" style="55" customWidth="1"/>
    <col min="8702" max="8702" width="32" style="55" customWidth="1"/>
    <col min="8703" max="8704" width="15.44140625" style="55" customWidth="1"/>
    <col min="8705" max="8705" width="40.88671875" style="55" customWidth="1"/>
    <col min="8706" max="8706" width="68.44140625" style="55" customWidth="1"/>
    <col min="8707" max="8707" width="24.109375" style="55" customWidth="1"/>
    <col min="8708" max="8708" width="23.44140625" style="55" customWidth="1"/>
    <col min="8709" max="8710" width="12.5546875" style="55" bestFit="1" customWidth="1"/>
    <col min="8711" max="8711" width="10.109375" style="55" bestFit="1" customWidth="1"/>
    <col min="8712" max="8956" width="9.109375" style="55"/>
    <col min="8957" max="8957" width="15.5546875" style="55" customWidth="1"/>
    <col min="8958" max="8958" width="32" style="55" customWidth="1"/>
    <col min="8959" max="8960" width="15.44140625" style="55" customWidth="1"/>
    <col min="8961" max="8961" width="40.88671875" style="55" customWidth="1"/>
    <col min="8962" max="8962" width="68.44140625" style="55" customWidth="1"/>
    <col min="8963" max="8963" width="24.109375" style="55" customWidth="1"/>
    <col min="8964" max="8964" width="23.44140625" style="55" customWidth="1"/>
    <col min="8965" max="8966" width="12.5546875" style="55" bestFit="1" customWidth="1"/>
    <col min="8967" max="8967" width="10.109375" style="55" bestFit="1" customWidth="1"/>
    <col min="8968" max="9212" width="9.109375" style="55"/>
    <col min="9213" max="9213" width="15.5546875" style="55" customWidth="1"/>
    <col min="9214" max="9214" width="32" style="55" customWidth="1"/>
    <col min="9215" max="9216" width="15.44140625" style="55" customWidth="1"/>
    <col min="9217" max="9217" width="40.88671875" style="55" customWidth="1"/>
    <col min="9218" max="9218" width="68.44140625" style="55" customWidth="1"/>
    <col min="9219" max="9219" width="24.109375" style="55" customWidth="1"/>
    <col min="9220" max="9220" width="23.44140625" style="55" customWidth="1"/>
    <col min="9221" max="9222" width="12.5546875" style="55" bestFit="1" customWidth="1"/>
    <col min="9223" max="9223" width="10.109375" style="55" bestFit="1" customWidth="1"/>
    <col min="9224" max="9468" width="9.109375" style="55"/>
    <col min="9469" max="9469" width="15.5546875" style="55" customWidth="1"/>
    <col min="9470" max="9470" width="32" style="55" customWidth="1"/>
    <col min="9471" max="9472" width="15.44140625" style="55" customWidth="1"/>
    <col min="9473" max="9473" width="40.88671875" style="55" customWidth="1"/>
    <col min="9474" max="9474" width="68.44140625" style="55" customWidth="1"/>
    <col min="9475" max="9475" width="24.109375" style="55" customWidth="1"/>
    <col min="9476" max="9476" width="23.44140625" style="55" customWidth="1"/>
    <col min="9477" max="9478" width="12.5546875" style="55" bestFit="1" customWidth="1"/>
    <col min="9479" max="9479" width="10.109375" style="55" bestFit="1" customWidth="1"/>
    <col min="9480" max="9724" width="9.109375" style="55"/>
    <col min="9725" max="9725" width="15.5546875" style="55" customWidth="1"/>
    <col min="9726" max="9726" width="32" style="55" customWidth="1"/>
    <col min="9727" max="9728" width="15.44140625" style="55" customWidth="1"/>
    <col min="9729" max="9729" width="40.88671875" style="55" customWidth="1"/>
    <col min="9730" max="9730" width="68.44140625" style="55" customWidth="1"/>
    <col min="9731" max="9731" width="24.109375" style="55" customWidth="1"/>
    <col min="9732" max="9732" width="23.44140625" style="55" customWidth="1"/>
    <col min="9733" max="9734" width="12.5546875" style="55" bestFit="1" customWidth="1"/>
    <col min="9735" max="9735" width="10.109375" style="55" bestFit="1" customWidth="1"/>
    <col min="9736" max="9980" width="9.109375" style="55"/>
    <col min="9981" max="9981" width="15.5546875" style="55" customWidth="1"/>
    <col min="9982" max="9982" width="32" style="55" customWidth="1"/>
    <col min="9983" max="9984" width="15.44140625" style="55" customWidth="1"/>
    <col min="9985" max="9985" width="40.88671875" style="55" customWidth="1"/>
    <col min="9986" max="9986" width="68.44140625" style="55" customWidth="1"/>
    <col min="9987" max="9987" width="24.109375" style="55" customWidth="1"/>
    <col min="9988" max="9988" width="23.44140625" style="55" customWidth="1"/>
    <col min="9989" max="9990" width="12.5546875" style="55" bestFit="1" customWidth="1"/>
    <col min="9991" max="9991" width="10.109375" style="55" bestFit="1" customWidth="1"/>
    <col min="9992" max="10236" width="9.109375" style="55"/>
    <col min="10237" max="10237" width="15.5546875" style="55" customWidth="1"/>
    <col min="10238" max="10238" width="32" style="55" customWidth="1"/>
    <col min="10239" max="10240" width="15.44140625" style="55" customWidth="1"/>
    <col min="10241" max="10241" width="40.88671875" style="55" customWidth="1"/>
    <col min="10242" max="10242" width="68.44140625" style="55" customWidth="1"/>
    <col min="10243" max="10243" width="24.109375" style="55" customWidth="1"/>
    <col min="10244" max="10244" width="23.44140625" style="55" customWidth="1"/>
    <col min="10245" max="10246" width="12.5546875" style="55" bestFit="1" customWidth="1"/>
    <col min="10247" max="10247" width="10.109375" style="55" bestFit="1" customWidth="1"/>
    <col min="10248" max="10492" width="9.109375" style="55"/>
    <col min="10493" max="10493" width="15.5546875" style="55" customWidth="1"/>
    <col min="10494" max="10494" width="32" style="55" customWidth="1"/>
    <col min="10495" max="10496" width="15.44140625" style="55" customWidth="1"/>
    <col min="10497" max="10497" width="40.88671875" style="55" customWidth="1"/>
    <col min="10498" max="10498" width="68.44140625" style="55" customWidth="1"/>
    <col min="10499" max="10499" width="24.109375" style="55" customWidth="1"/>
    <col min="10500" max="10500" width="23.44140625" style="55" customWidth="1"/>
    <col min="10501" max="10502" width="12.5546875" style="55" bestFit="1" customWidth="1"/>
    <col min="10503" max="10503" width="10.109375" style="55" bestFit="1" customWidth="1"/>
    <col min="10504" max="10748" width="9.109375" style="55"/>
    <col min="10749" max="10749" width="15.5546875" style="55" customWidth="1"/>
    <col min="10750" max="10750" width="32" style="55" customWidth="1"/>
    <col min="10751" max="10752" width="15.44140625" style="55" customWidth="1"/>
    <col min="10753" max="10753" width="40.88671875" style="55" customWidth="1"/>
    <col min="10754" max="10754" width="68.44140625" style="55" customWidth="1"/>
    <col min="10755" max="10755" width="24.109375" style="55" customWidth="1"/>
    <col min="10756" max="10756" width="23.44140625" style="55" customWidth="1"/>
    <col min="10757" max="10758" width="12.5546875" style="55" bestFit="1" customWidth="1"/>
    <col min="10759" max="10759" width="10.109375" style="55" bestFit="1" customWidth="1"/>
    <col min="10760" max="11004" width="9.109375" style="55"/>
    <col min="11005" max="11005" width="15.5546875" style="55" customWidth="1"/>
    <col min="11006" max="11006" width="32" style="55" customWidth="1"/>
    <col min="11007" max="11008" width="15.44140625" style="55" customWidth="1"/>
    <col min="11009" max="11009" width="40.88671875" style="55" customWidth="1"/>
    <col min="11010" max="11010" width="68.44140625" style="55" customWidth="1"/>
    <col min="11011" max="11011" width="24.109375" style="55" customWidth="1"/>
    <col min="11012" max="11012" width="23.44140625" style="55" customWidth="1"/>
    <col min="11013" max="11014" width="12.5546875" style="55" bestFit="1" customWidth="1"/>
    <col min="11015" max="11015" width="10.109375" style="55" bestFit="1" customWidth="1"/>
    <col min="11016" max="11260" width="9.109375" style="55"/>
    <col min="11261" max="11261" width="15.5546875" style="55" customWidth="1"/>
    <col min="11262" max="11262" width="32" style="55" customWidth="1"/>
    <col min="11263" max="11264" width="15.44140625" style="55" customWidth="1"/>
    <col min="11265" max="11265" width="40.88671875" style="55" customWidth="1"/>
    <col min="11266" max="11266" width="68.44140625" style="55" customWidth="1"/>
    <col min="11267" max="11267" width="24.109375" style="55" customWidth="1"/>
    <col min="11268" max="11268" width="23.44140625" style="55" customWidth="1"/>
    <col min="11269" max="11270" width="12.5546875" style="55" bestFit="1" customWidth="1"/>
    <col min="11271" max="11271" width="10.109375" style="55" bestFit="1" customWidth="1"/>
    <col min="11272" max="11516" width="9.109375" style="55"/>
    <col min="11517" max="11517" width="15.5546875" style="55" customWidth="1"/>
    <col min="11518" max="11518" width="32" style="55" customWidth="1"/>
    <col min="11519" max="11520" width="15.44140625" style="55" customWidth="1"/>
    <col min="11521" max="11521" width="40.88671875" style="55" customWidth="1"/>
    <col min="11522" max="11522" width="68.44140625" style="55" customWidth="1"/>
    <col min="11523" max="11523" width="24.109375" style="55" customWidth="1"/>
    <col min="11524" max="11524" width="23.44140625" style="55" customWidth="1"/>
    <col min="11525" max="11526" width="12.5546875" style="55" bestFit="1" customWidth="1"/>
    <col min="11527" max="11527" width="10.109375" style="55" bestFit="1" customWidth="1"/>
    <col min="11528" max="11772" width="9.109375" style="55"/>
    <col min="11773" max="11773" width="15.5546875" style="55" customWidth="1"/>
    <col min="11774" max="11774" width="32" style="55" customWidth="1"/>
    <col min="11775" max="11776" width="15.44140625" style="55" customWidth="1"/>
    <col min="11777" max="11777" width="40.88671875" style="55" customWidth="1"/>
    <col min="11778" max="11778" width="68.44140625" style="55" customWidth="1"/>
    <col min="11779" max="11779" width="24.109375" style="55" customWidth="1"/>
    <col min="11780" max="11780" width="23.44140625" style="55" customWidth="1"/>
    <col min="11781" max="11782" width="12.5546875" style="55" bestFit="1" customWidth="1"/>
    <col min="11783" max="11783" width="10.109375" style="55" bestFit="1" customWidth="1"/>
    <col min="11784" max="12028" width="9.109375" style="55"/>
    <col min="12029" max="12029" width="15.5546875" style="55" customWidth="1"/>
    <col min="12030" max="12030" width="32" style="55" customWidth="1"/>
    <col min="12031" max="12032" width="15.44140625" style="55" customWidth="1"/>
    <col min="12033" max="12033" width="40.88671875" style="55" customWidth="1"/>
    <col min="12034" max="12034" width="68.44140625" style="55" customWidth="1"/>
    <col min="12035" max="12035" width="24.109375" style="55" customWidth="1"/>
    <col min="12036" max="12036" width="23.44140625" style="55" customWidth="1"/>
    <col min="12037" max="12038" width="12.5546875" style="55" bestFit="1" customWidth="1"/>
    <col min="12039" max="12039" width="10.109375" style="55" bestFit="1" customWidth="1"/>
    <col min="12040" max="12284" width="9.109375" style="55"/>
    <col min="12285" max="12285" width="15.5546875" style="55" customWidth="1"/>
    <col min="12286" max="12286" width="32" style="55" customWidth="1"/>
    <col min="12287" max="12288" width="15.44140625" style="55" customWidth="1"/>
    <col min="12289" max="12289" width="40.88671875" style="55" customWidth="1"/>
    <col min="12290" max="12290" width="68.44140625" style="55" customWidth="1"/>
    <col min="12291" max="12291" width="24.109375" style="55" customWidth="1"/>
    <col min="12292" max="12292" width="23.44140625" style="55" customWidth="1"/>
    <col min="12293" max="12294" width="12.5546875" style="55" bestFit="1" customWidth="1"/>
    <col min="12295" max="12295" width="10.109375" style="55" bestFit="1" customWidth="1"/>
    <col min="12296" max="12540" width="9.109375" style="55"/>
    <col min="12541" max="12541" width="15.5546875" style="55" customWidth="1"/>
    <col min="12542" max="12542" width="32" style="55" customWidth="1"/>
    <col min="12543" max="12544" width="15.44140625" style="55" customWidth="1"/>
    <col min="12545" max="12545" width="40.88671875" style="55" customWidth="1"/>
    <col min="12546" max="12546" width="68.44140625" style="55" customWidth="1"/>
    <col min="12547" max="12547" width="24.109375" style="55" customWidth="1"/>
    <col min="12548" max="12548" width="23.44140625" style="55" customWidth="1"/>
    <col min="12549" max="12550" width="12.5546875" style="55" bestFit="1" customWidth="1"/>
    <col min="12551" max="12551" width="10.109375" style="55" bestFit="1" customWidth="1"/>
    <col min="12552" max="12796" width="9.109375" style="55"/>
    <col min="12797" max="12797" width="15.5546875" style="55" customWidth="1"/>
    <col min="12798" max="12798" width="32" style="55" customWidth="1"/>
    <col min="12799" max="12800" width="15.44140625" style="55" customWidth="1"/>
    <col min="12801" max="12801" width="40.88671875" style="55" customWidth="1"/>
    <col min="12802" max="12802" width="68.44140625" style="55" customWidth="1"/>
    <col min="12803" max="12803" width="24.109375" style="55" customWidth="1"/>
    <col min="12804" max="12804" width="23.44140625" style="55" customWidth="1"/>
    <col min="12805" max="12806" width="12.5546875" style="55" bestFit="1" customWidth="1"/>
    <col min="12807" max="12807" width="10.109375" style="55" bestFit="1" customWidth="1"/>
    <col min="12808" max="13052" width="9.109375" style="55"/>
    <col min="13053" max="13053" width="15.5546875" style="55" customWidth="1"/>
    <col min="13054" max="13054" width="32" style="55" customWidth="1"/>
    <col min="13055" max="13056" width="15.44140625" style="55" customWidth="1"/>
    <col min="13057" max="13057" width="40.88671875" style="55" customWidth="1"/>
    <col min="13058" max="13058" width="68.44140625" style="55" customWidth="1"/>
    <col min="13059" max="13059" width="24.109375" style="55" customWidth="1"/>
    <col min="13060" max="13060" width="23.44140625" style="55" customWidth="1"/>
    <col min="13061" max="13062" width="12.5546875" style="55" bestFit="1" customWidth="1"/>
    <col min="13063" max="13063" width="10.109375" style="55" bestFit="1" customWidth="1"/>
    <col min="13064" max="13308" width="9.109375" style="55"/>
    <col min="13309" max="13309" width="15.5546875" style="55" customWidth="1"/>
    <col min="13310" max="13310" width="32" style="55" customWidth="1"/>
    <col min="13311" max="13312" width="15.44140625" style="55" customWidth="1"/>
    <col min="13313" max="13313" width="40.88671875" style="55" customWidth="1"/>
    <col min="13314" max="13314" width="68.44140625" style="55" customWidth="1"/>
    <col min="13315" max="13315" width="24.109375" style="55" customWidth="1"/>
    <col min="13316" max="13316" width="23.44140625" style="55" customWidth="1"/>
    <col min="13317" max="13318" width="12.5546875" style="55" bestFit="1" customWidth="1"/>
    <col min="13319" max="13319" width="10.109375" style="55" bestFit="1" customWidth="1"/>
    <col min="13320" max="13564" width="9.109375" style="55"/>
    <col min="13565" max="13565" width="15.5546875" style="55" customWidth="1"/>
    <col min="13566" max="13566" width="32" style="55" customWidth="1"/>
    <col min="13567" max="13568" width="15.44140625" style="55" customWidth="1"/>
    <col min="13569" max="13569" width="40.88671875" style="55" customWidth="1"/>
    <col min="13570" max="13570" width="68.44140625" style="55" customWidth="1"/>
    <col min="13571" max="13571" width="24.109375" style="55" customWidth="1"/>
    <col min="13572" max="13572" width="23.44140625" style="55" customWidth="1"/>
    <col min="13573" max="13574" width="12.5546875" style="55" bestFit="1" customWidth="1"/>
    <col min="13575" max="13575" width="10.109375" style="55" bestFit="1" customWidth="1"/>
    <col min="13576" max="13820" width="9.109375" style="55"/>
    <col min="13821" max="13821" width="15.5546875" style="55" customWidth="1"/>
    <col min="13822" max="13822" width="32" style="55" customWidth="1"/>
    <col min="13823" max="13824" width="15.44140625" style="55" customWidth="1"/>
    <col min="13825" max="13825" width="40.88671875" style="55" customWidth="1"/>
    <col min="13826" max="13826" width="68.44140625" style="55" customWidth="1"/>
    <col min="13827" max="13827" width="24.109375" style="55" customWidth="1"/>
    <col min="13828" max="13828" width="23.44140625" style="55" customWidth="1"/>
    <col min="13829" max="13830" width="12.5546875" style="55" bestFit="1" customWidth="1"/>
    <col min="13831" max="13831" width="10.109375" style="55" bestFit="1" customWidth="1"/>
    <col min="13832" max="14076" width="9.109375" style="55"/>
    <col min="14077" max="14077" width="15.5546875" style="55" customWidth="1"/>
    <col min="14078" max="14078" width="32" style="55" customWidth="1"/>
    <col min="14079" max="14080" width="15.44140625" style="55" customWidth="1"/>
    <col min="14081" max="14081" width="40.88671875" style="55" customWidth="1"/>
    <col min="14082" max="14082" width="68.44140625" style="55" customWidth="1"/>
    <col min="14083" max="14083" width="24.109375" style="55" customWidth="1"/>
    <col min="14084" max="14084" width="23.44140625" style="55" customWidth="1"/>
    <col min="14085" max="14086" width="12.5546875" style="55" bestFit="1" customWidth="1"/>
    <col min="14087" max="14087" width="10.109375" style="55" bestFit="1" customWidth="1"/>
    <col min="14088" max="14332" width="9.109375" style="55"/>
    <col min="14333" max="14333" width="15.5546875" style="55" customWidth="1"/>
    <col min="14334" max="14334" width="32" style="55" customWidth="1"/>
    <col min="14335" max="14336" width="15.44140625" style="55" customWidth="1"/>
    <col min="14337" max="14337" width="40.88671875" style="55" customWidth="1"/>
    <col min="14338" max="14338" width="68.44140625" style="55" customWidth="1"/>
    <col min="14339" max="14339" width="24.109375" style="55" customWidth="1"/>
    <col min="14340" max="14340" width="23.44140625" style="55" customWidth="1"/>
    <col min="14341" max="14342" width="12.5546875" style="55" bestFit="1" customWidth="1"/>
    <col min="14343" max="14343" width="10.109375" style="55" bestFit="1" customWidth="1"/>
    <col min="14344" max="14588" width="9.109375" style="55"/>
    <col min="14589" max="14589" width="15.5546875" style="55" customWidth="1"/>
    <col min="14590" max="14590" width="32" style="55" customWidth="1"/>
    <col min="14591" max="14592" width="15.44140625" style="55" customWidth="1"/>
    <col min="14593" max="14593" width="40.88671875" style="55" customWidth="1"/>
    <col min="14594" max="14594" width="68.44140625" style="55" customWidth="1"/>
    <col min="14595" max="14595" width="24.109375" style="55" customWidth="1"/>
    <col min="14596" max="14596" width="23.44140625" style="55" customWidth="1"/>
    <col min="14597" max="14598" width="12.5546875" style="55" bestFit="1" customWidth="1"/>
    <col min="14599" max="14599" width="10.109375" style="55" bestFit="1" customWidth="1"/>
    <col min="14600" max="14844" width="9.109375" style="55"/>
    <col min="14845" max="14845" width="15.5546875" style="55" customWidth="1"/>
    <col min="14846" max="14846" width="32" style="55" customWidth="1"/>
    <col min="14847" max="14848" width="15.44140625" style="55" customWidth="1"/>
    <col min="14849" max="14849" width="40.88671875" style="55" customWidth="1"/>
    <col min="14850" max="14850" width="68.44140625" style="55" customWidth="1"/>
    <col min="14851" max="14851" width="24.109375" style="55" customWidth="1"/>
    <col min="14852" max="14852" width="23.44140625" style="55" customWidth="1"/>
    <col min="14853" max="14854" width="12.5546875" style="55" bestFit="1" customWidth="1"/>
    <col min="14855" max="14855" width="10.109375" style="55" bestFit="1" customWidth="1"/>
    <col min="14856" max="15100" width="9.109375" style="55"/>
    <col min="15101" max="15101" width="15.5546875" style="55" customWidth="1"/>
    <col min="15102" max="15102" width="32" style="55" customWidth="1"/>
    <col min="15103" max="15104" width="15.44140625" style="55" customWidth="1"/>
    <col min="15105" max="15105" width="40.88671875" style="55" customWidth="1"/>
    <col min="15106" max="15106" width="68.44140625" style="55" customWidth="1"/>
    <col min="15107" max="15107" width="24.109375" style="55" customWidth="1"/>
    <col min="15108" max="15108" width="23.44140625" style="55" customWidth="1"/>
    <col min="15109" max="15110" width="12.5546875" style="55" bestFit="1" customWidth="1"/>
    <col min="15111" max="15111" width="10.109375" style="55" bestFit="1" customWidth="1"/>
    <col min="15112" max="15356" width="9.109375" style="55"/>
    <col min="15357" max="15357" width="15.5546875" style="55" customWidth="1"/>
    <col min="15358" max="15358" width="32" style="55" customWidth="1"/>
    <col min="15359" max="15360" width="15.44140625" style="55" customWidth="1"/>
    <col min="15361" max="15361" width="40.88671875" style="55" customWidth="1"/>
    <col min="15362" max="15362" width="68.44140625" style="55" customWidth="1"/>
    <col min="15363" max="15363" width="24.109375" style="55" customWidth="1"/>
    <col min="15364" max="15364" width="23.44140625" style="55" customWidth="1"/>
    <col min="15365" max="15366" width="12.5546875" style="55" bestFit="1" customWidth="1"/>
    <col min="15367" max="15367" width="10.109375" style="55" bestFit="1" customWidth="1"/>
    <col min="15368" max="15612" width="9.109375" style="55"/>
    <col min="15613" max="15613" width="15.5546875" style="55" customWidth="1"/>
    <col min="15614" max="15614" width="32" style="55" customWidth="1"/>
    <col min="15615" max="15616" width="15.44140625" style="55" customWidth="1"/>
    <col min="15617" max="15617" width="40.88671875" style="55" customWidth="1"/>
    <col min="15618" max="15618" width="68.44140625" style="55" customWidth="1"/>
    <col min="15619" max="15619" width="24.109375" style="55" customWidth="1"/>
    <col min="15620" max="15620" width="23.44140625" style="55" customWidth="1"/>
    <col min="15621" max="15622" width="12.5546875" style="55" bestFit="1" customWidth="1"/>
    <col min="15623" max="15623" width="10.109375" style="55" bestFit="1" customWidth="1"/>
    <col min="15624" max="15868" width="9.109375" style="55"/>
    <col min="15869" max="15869" width="15.5546875" style="55" customWidth="1"/>
    <col min="15870" max="15870" width="32" style="55" customWidth="1"/>
    <col min="15871" max="15872" width="15.44140625" style="55" customWidth="1"/>
    <col min="15873" max="15873" width="40.88671875" style="55" customWidth="1"/>
    <col min="15874" max="15874" width="68.44140625" style="55" customWidth="1"/>
    <col min="15875" max="15875" width="24.109375" style="55" customWidth="1"/>
    <col min="15876" max="15876" width="23.44140625" style="55" customWidth="1"/>
    <col min="15877" max="15878" width="12.5546875" style="55" bestFit="1" customWidth="1"/>
    <col min="15879" max="15879" width="10.109375" style="55" bestFit="1" customWidth="1"/>
    <col min="15880" max="16124" width="9.109375" style="55"/>
    <col min="16125" max="16125" width="15.5546875" style="55" customWidth="1"/>
    <col min="16126" max="16126" width="32" style="55" customWidth="1"/>
    <col min="16127" max="16128" width="15.44140625" style="55" customWidth="1"/>
    <col min="16129" max="16129" width="40.88671875" style="55" customWidth="1"/>
    <col min="16130" max="16130" width="68.44140625" style="55" customWidth="1"/>
    <col min="16131" max="16131" width="24.109375" style="55" customWidth="1"/>
    <col min="16132" max="16132" width="23.44140625" style="55" customWidth="1"/>
    <col min="16133" max="16134" width="12.5546875" style="55" bestFit="1" customWidth="1"/>
    <col min="16135" max="16135" width="10.109375" style="55" bestFit="1" customWidth="1"/>
    <col min="16136" max="16381" width="9.109375" style="55"/>
    <col min="16382" max="16384" width="9.109375" style="55" customWidth="1"/>
  </cols>
  <sheetData>
    <row r="1" spans="1:11" s="199" customFormat="1" ht="17.399999999999999" x14ac:dyDescent="0.3">
      <c r="A1" s="122" t="s">
        <v>63</v>
      </c>
      <c r="B1" s="122" t="s">
        <v>64</v>
      </c>
      <c r="C1" s="237" t="s">
        <v>65</v>
      </c>
      <c r="D1" s="126" t="s">
        <v>66</v>
      </c>
      <c r="E1" s="126" t="s">
        <v>67</v>
      </c>
      <c r="F1" s="126" t="s">
        <v>68</v>
      </c>
      <c r="G1" s="127">
        <f>VYHLED!H1</f>
        <v>2021</v>
      </c>
      <c r="H1" s="127">
        <f>VYHLED!I1</f>
        <v>2022</v>
      </c>
      <c r="I1" s="127">
        <f>VYHLED!J1</f>
        <v>2023</v>
      </c>
      <c r="J1" s="127">
        <f>VYHLED!K1</f>
        <v>2024</v>
      </c>
    </row>
    <row r="2" spans="1:11" ht="39.6" x14ac:dyDescent="0.3">
      <c r="A2" s="128" t="s">
        <v>76</v>
      </c>
      <c r="B2" s="134" t="s">
        <v>144</v>
      </c>
      <c r="C2" s="52">
        <v>4547</v>
      </c>
      <c r="D2" s="52">
        <v>6121</v>
      </c>
      <c r="E2" s="52" t="s">
        <v>145</v>
      </c>
      <c r="F2" s="130" t="s">
        <v>146</v>
      </c>
      <c r="G2" s="164"/>
      <c r="H2" s="164"/>
      <c r="I2" s="164"/>
      <c r="J2" s="164"/>
      <c r="K2" s="164"/>
    </row>
    <row r="3" spans="1:11" ht="26.4" x14ac:dyDescent="0.3">
      <c r="A3" s="128" t="s">
        <v>76</v>
      </c>
      <c r="B3" s="134" t="s">
        <v>144</v>
      </c>
      <c r="C3" s="52">
        <v>4548</v>
      </c>
      <c r="D3" s="52">
        <v>6121</v>
      </c>
      <c r="E3" s="52" t="s">
        <v>147</v>
      </c>
      <c r="F3" s="130" t="s">
        <v>148</v>
      </c>
      <c r="G3" s="164"/>
      <c r="H3" s="164"/>
      <c r="I3" s="164"/>
      <c r="J3" s="164"/>
      <c r="K3" s="164"/>
    </row>
    <row r="4" spans="1:11" x14ac:dyDescent="0.3">
      <c r="A4" s="128" t="s">
        <v>76</v>
      </c>
      <c r="B4" s="175" t="s">
        <v>159</v>
      </c>
      <c r="C4" s="175"/>
      <c r="D4" s="175">
        <v>6121</v>
      </c>
      <c r="E4" s="175"/>
      <c r="F4" s="175" t="s">
        <v>160</v>
      </c>
      <c r="G4" s="164">
        <v>2000000</v>
      </c>
      <c r="H4" s="164"/>
      <c r="I4" s="164"/>
      <c r="J4" s="164"/>
      <c r="K4" s="164"/>
    </row>
    <row r="5" spans="1:11" x14ac:dyDescent="0.3">
      <c r="A5" s="128" t="s">
        <v>76</v>
      </c>
      <c r="B5" s="134" t="s">
        <v>163</v>
      </c>
      <c r="C5" s="52"/>
      <c r="D5" s="52"/>
      <c r="E5" s="52"/>
      <c r="F5" s="130"/>
      <c r="G5" s="164"/>
      <c r="H5" s="164">
        <v>25000000</v>
      </c>
      <c r="I5" s="164">
        <v>70000000</v>
      </c>
      <c r="J5" s="164"/>
      <c r="K5" s="164"/>
    </row>
    <row r="6" spans="1:11" x14ac:dyDescent="0.3">
      <c r="A6" s="128"/>
      <c r="B6" s="175" t="s">
        <v>270</v>
      </c>
      <c r="C6" s="175"/>
      <c r="D6" s="175"/>
      <c r="E6" s="175"/>
      <c r="F6" s="175"/>
      <c r="G6" s="164"/>
      <c r="H6" s="164"/>
      <c r="I6" s="164"/>
      <c r="J6" s="164"/>
      <c r="K6" s="164"/>
    </row>
    <row r="7" spans="1:11" x14ac:dyDescent="0.3">
      <c r="A7" s="128"/>
      <c r="B7" s="175" t="s">
        <v>271</v>
      </c>
      <c r="C7" s="175"/>
      <c r="D7" s="175"/>
      <c r="E7" s="175"/>
      <c r="F7" s="175" t="s">
        <v>272</v>
      </c>
      <c r="G7" s="164">
        <v>2000000</v>
      </c>
      <c r="H7" s="164">
        <v>2000000</v>
      </c>
      <c r="I7" s="164">
        <v>2000000</v>
      </c>
      <c r="J7" s="164">
        <v>2000000</v>
      </c>
      <c r="K7" s="164"/>
    </row>
    <row r="8" spans="1:11" x14ac:dyDescent="0.3">
      <c r="A8" s="128"/>
      <c r="B8" s="175" t="s">
        <v>291</v>
      </c>
      <c r="C8" s="175"/>
      <c r="D8" s="175"/>
      <c r="E8" s="175"/>
      <c r="F8" s="175" t="s">
        <v>292</v>
      </c>
      <c r="G8" s="164"/>
      <c r="H8" s="164"/>
      <c r="I8" s="164"/>
      <c r="J8" s="164"/>
      <c r="K8" s="164"/>
    </row>
    <row r="9" spans="1:11" x14ac:dyDescent="0.3">
      <c r="A9" s="128"/>
      <c r="B9" s="175" t="s">
        <v>295</v>
      </c>
      <c r="C9" s="175"/>
      <c r="D9" s="175"/>
      <c r="E9" s="175"/>
      <c r="F9" s="175" t="s">
        <v>296</v>
      </c>
      <c r="G9" s="164"/>
      <c r="H9" s="164"/>
      <c r="I9" s="164"/>
      <c r="J9" s="164"/>
      <c r="K9" s="164"/>
    </row>
    <row r="10" spans="1:11" x14ac:dyDescent="0.3">
      <c r="A10" s="128"/>
      <c r="B10" s="175" t="s">
        <v>297</v>
      </c>
      <c r="C10" s="175"/>
      <c r="D10" s="175"/>
      <c r="E10" s="175"/>
      <c r="F10" s="175" t="s">
        <v>298</v>
      </c>
      <c r="G10" s="164"/>
      <c r="H10" s="164"/>
      <c r="I10" s="164"/>
      <c r="J10" s="164"/>
      <c r="K10" s="164"/>
    </row>
    <row r="11" spans="1:11" x14ac:dyDescent="0.3">
      <c r="A11" s="128"/>
      <c r="B11" s="175" t="s">
        <v>301</v>
      </c>
      <c r="C11" s="175"/>
      <c r="D11" s="175"/>
      <c r="E11" s="175"/>
      <c r="F11" s="175" t="s">
        <v>302</v>
      </c>
      <c r="G11" s="164"/>
      <c r="H11" s="164"/>
      <c r="I11" s="164"/>
      <c r="J11" s="164"/>
      <c r="K11" s="164"/>
    </row>
    <row r="12" spans="1:11" x14ac:dyDescent="0.3">
      <c r="A12" s="128"/>
      <c r="B12" s="175"/>
      <c r="C12" s="175"/>
      <c r="D12" s="175"/>
      <c r="E12" s="175" t="s">
        <v>284</v>
      </c>
      <c r="F12" s="175"/>
      <c r="G12" s="164">
        <v>25000000</v>
      </c>
      <c r="H12" s="164"/>
      <c r="I12" s="164"/>
      <c r="J12" s="164">
        <v>20000000</v>
      </c>
      <c r="K12" s="164"/>
    </row>
    <row r="13" spans="1:11" x14ac:dyDescent="0.3">
      <c r="A13" s="128"/>
      <c r="B13" s="175"/>
      <c r="C13" s="175"/>
      <c r="D13" s="175"/>
      <c r="E13" s="175"/>
      <c r="F13" s="175"/>
      <c r="G13" s="164"/>
      <c r="H13" s="164"/>
      <c r="I13" s="164"/>
      <c r="J13" s="164"/>
      <c r="K13" s="164"/>
    </row>
    <row r="14" spans="1:11" x14ac:dyDescent="0.3">
      <c r="A14" s="128"/>
      <c r="B14" s="175"/>
      <c r="C14" s="175"/>
      <c r="D14" s="175"/>
      <c r="E14" s="175"/>
      <c r="F14" s="175"/>
      <c r="G14" s="164"/>
      <c r="H14" s="164"/>
      <c r="I14" s="164"/>
      <c r="J14" s="164"/>
      <c r="K14" s="164"/>
    </row>
    <row r="15" spans="1:11" x14ac:dyDescent="0.3">
      <c r="A15" s="128"/>
      <c r="B15" s="175"/>
      <c r="C15" s="175"/>
      <c r="D15" s="175"/>
      <c r="E15" s="175"/>
      <c r="F15" s="175" t="s">
        <v>61</v>
      </c>
      <c r="G15" s="164">
        <f>SUM(G2:G14)</f>
        <v>29000000</v>
      </c>
      <c r="H15" s="164">
        <f>SUM(H2:H14)</f>
        <v>27000000</v>
      </c>
      <c r="I15" s="164">
        <f>SUM(I2:I14)</f>
        <v>72000000</v>
      </c>
      <c r="J15" s="164">
        <f>SUM(J2:J14)</f>
        <v>22000000</v>
      </c>
      <c r="K15" s="164"/>
    </row>
    <row r="16" spans="1:11" x14ac:dyDescent="0.3">
      <c r="G16" s="164"/>
      <c r="H16" s="164"/>
      <c r="I16" s="164"/>
      <c r="J16" s="164"/>
      <c r="K16" s="164"/>
    </row>
    <row r="17" spans="7:11" x14ac:dyDescent="0.3">
      <c r="G17" s="164"/>
      <c r="H17" s="164"/>
      <c r="I17" s="164"/>
      <c r="J17" s="164"/>
      <c r="K17" s="164"/>
    </row>
  </sheetData>
  <autoFilter ref="A1:J1"/>
  <phoneticPr fontId="28" type="noConversion"/>
  <pageMargins left="0.7" right="0.7" top="0.78740157499999996" bottom="0.78740157499999996"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zoomScaleNormal="100" workbookViewId="0">
      <pane ySplit="1" topLeftCell="A2" activePane="bottomLeft" state="frozen"/>
      <selection pane="bottomLeft" activeCell="I26" sqref="I26"/>
    </sheetView>
  </sheetViews>
  <sheetFormatPr defaultRowHeight="14.4" x14ac:dyDescent="0.3"/>
  <cols>
    <col min="1" max="1" width="14.5546875" style="243" customWidth="1"/>
    <col min="2" max="2" width="22.44140625" style="55" customWidth="1"/>
    <col min="3" max="3" width="9.109375" style="55"/>
    <col min="4" max="4" width="13.5546875" style="55" customWidth="1"/>
    <col min="5" max="5" width="29.109375" style="55" bestFit="1" customWidth="1"/>
    <col min="6" max="6" width="46" style="55" customWidth="1"/>
    <col min="7" max="7" width="14.44140625" style="173" customWidth="1"/>
    <col min="8" max="8" width="13.88671875" style="173" customWidth="1"/>
    <col min="9" max="9" width="10.109375" style="173" bestFit="1" customWidth="1"/>
    <col min="10" max="254" width="9.109375" style="55"/>
    <col min="255" max="255" width="14.5546875" style="55" customWidth="1"/>
    <col min="256" max="256" width="22.44140625" style="55" customWidth="1"/>
    <col min="257" max="257" width="9.109375" style="55"/>
    <col min="258" max="258" width="13.5546875" style="55" customWidth="1"/>
    <col min="259" max="259" width="29.109375" style="55" bestFit="1" customWidth="1"/>
    <col min="260" max="260" width="82.109375" style="55" bestFit="1" customWidth="1"/>
    <col min="261" max="262" width="16.44140625" style="55" customWidth="1"/>
    <col min="263" max="263" width="14.44140625" style="55" customWidth="1"/>
    <col min="264" max="264" width="21.5546875" style="55" customWidth="1"/>
    <col min="265" max="510" width="9.109375" style="55"/>
    <col min="511" max="511" width="14.5546875" style="55" customWidth="1"/>
    <col min="512" max="512" width="22.44140625" style="55" customWidth="1"/>
    <col min="513" max="513" width="9.109375" style="55"/>
    <col min="514" max="514" width="13.5546875" style="55" customWidth="1"/>
    <col min="515" max="515" width="29.109375" style="55" bestFit="1" customWidth="1"/>
    <col min="516" max="516" width="82.109375" style="55" bestFit="1" customWidth="1"/>
    <col min="517" max="518" width="16.44140625" style="55" customWidth="1"/>
    <col min="519" max="519" width="14.44140625" style="55" customWidth="1"/>
    <col min="520" max="520" width="21.5546875" style="55" customWidth="1"/>
    <col min="521" max="766" width="9.109375" style="55"/>
    <col min="767" max="767" width="14.5546875" style="55" customWidth="1"/>
    <col min="768" max="768" width="22.44140625" style="55" customWidth="1"/>
    <col min="769" max="769" width="9.109375" style="55"/>
    <col min="770" max="770" width="13.5546875" style="55" customWidth="1"/>
    <col min="771" max="771" width="29.109375" style="55" bestFit="1" customWidth="1"/>
    <col min="772" max="772" width="82.109375" style="55" bestFit="1" customWidth="1"/>
    <col min="773" max="774" width="16.44140625" style="55" customWidth="1"/>
    <col min="775" max="775" width="14.44140625" style="55" customWidth="1"/>
    <col min="776" max="776" width="21.5546875" style="55" customWidth="1"/>
    <col min="777" max="1022" width="9.109375" style="55"/>
    <col min="1023" max="1023" width="14.5546875" style="55" customWidth="1"/>
    <col min="1024" max="1024" width="22.44140625" style="55" customWidth="1"/>
    <col min="1025" max="1025" width="9.109375" style="55"/>
    <col min="1026" max="1026" width="13.5546875" style="55" customWidth="1"/>
    <col min="1027" max="1027" width="29.109375" style="55" bestFit="1" customWidth="1"/>
    <col min="1028" max="1028" width="82.109375" style="55" bestFit="1" customWidth="1"/>
    <col min="1029" max="1030" width="16.44140625" style="55" customWidth="1"/>
    <col min="1031" max="1031" width="14.44140625" style="55" customWidth="1"/>
    <col min="1032" max="1032" width="21.5546875" style="55" customWidth="1"/>
    <col min="1033" max="1278" width="9.109375" style="55"/>
    <col min="1279" max="1279" width="14.5546875" style="55" customWidth="1"/>
    <col min="1280" max="1280" width="22.44140625" style="55" customWidth="1"/>
    <col min="1281" max="1281" width="9.109375" style="55"/>
    <col min="1282" max="1282" width="13.5546875" style="55" customWidth="1"/>
    <col min="1283" max="1283" width="29.109375" style="55" bestFit="1" customWidth="1"/>
    <col min="1284" max="1284" width="82.109375" style="55" bestFit="1" customWidth="1"/>
    <col min="1285" max="1286" width="16.44140625" style="55" customWidth="1"/>
    <col min="1287" max="1287" width="14.44140625" style="55" customWidth="1"/>
    <col min="1288" max="1288" width="21.5546875" style="55" customWidth="1"/>
    <col min="1289" max="1534" width="9.109375" style="55"/>
    <col min="1535" max="1535" width="14.5546875" style="55" customWidth="1"/>
    <col min="1536" max="1536" width="22.44140625" style="55" customWidth="1"/>
    <col min="1537" max="1537" width="9.109375" style="55"/>
    <col min="1538" max="1538" width="13.5546875" style="55" customWidth="1"/>
    <col min="1539" max="1539" width="29.109375" style="55" bestFit="1" customWidth="1"/>
    <col min="1540" max="1540" width="82.109375" style="55" bestFit="1" customWidth="1"/>
    <col min="1541" max="1542" width="16.44140625" style="55" customWidth="1"/>
    <col min="1543" max="1543" width="14.44140625" style="55" customWidth="1"/>
    <col min="1544" max="1544" width="21.5546875" style="55" customWidth="1"/>
    <col min="1545" max="1790" width="9.109375" style="55"/>
    <col min="1791" max="1791" width="14.5546875" style="55" customWidth="1"/>
    <col min="1792" max="1792" width="22.44140625" style="55" customWidth="1"/>
    <col min="1793" max="1793" width="9.109375" style="55"/>
    <col min="1794" max="1794" width="13.5546875" style="55" customWidth="1"/>
    <col min="1795" max="1795" width="29.109375" style="55" bestFit="1" customWidth="1"/>
    <col min="1796" max="1796" width="82.109375" style="55" bestFit="1" customWidth="1"/>
    <col min="1797" max="1798" width="16.44140625" style="55" customWidth="1"/>
    <col min="1799" max="1799" width="14.44140625" style="55" customWidth="1"/>
    <col min="1800" max="1800" width="21.5546875" style="55" customWidth="1"/>
    <col min="1801" max="2046" width="9.109375" style="55"/>
    <col min="2047" max="2047" width="14.5546875" style="55" customWidth="1"/>
    <col min="2048" max="2048" width="22.44140625" style="55" customWidth="1"/>
    <col min="2049" max="2049" width="9.109375" style="55"/>
    <col min="2050" max="2050" width="13.5546875" style="55" customWidth="1"/>
    <col min="2051" max="2051" width="29.109375" style="55" bestFit="1" customWidth="1"/>
    <col min="2052" max="2052" width="82.109375" style="55" bestFit="1" customWidth="1"/>
    <col min="2053" max="2054" width="16.44140625" style="55" customWidth="1"/>
    <col min="2055" max="2055" width="14.44140625" style="55" customWidth="1"/>
    <col min="2056" max="2056" width="21.5546875" style="55" customWidth="1"/>
    <col min="2057" max="2302" width="9.109375" style="55"/>
    <col min="2303" max="2303" width="14.5546875" style="55" customWidth="1"/>
    <col min="2304" max="2304" width="22.44140625" style="55" customWidth="1"/>
    <col min="2305" max="2305" width="9.109375" style="55"/>
    <col min="2306" max="2306" width="13.5546875" style="55" customWidth="1"/>
    <col min="2307" max="2307" width="29.109375" style="55" bestFit="1" customWidth="1"/>
    <col min="2308" max="2308" width="82.109375" style="55" bestFit="1" customWidth="1"/>
    <col min="2309" max="2310" width="16.44140625" style="55" customWidth="1"/>
    <col min="2311" max="2311" width="14.44140625" style="55" customWidth="1"/>
    <col min="2312" max="2312" width="21.5546875" style="55" customWidth="1"/>
    <col min="2313" max="2558" width="9.109375" style="55"/>
    <col min="2559" max="2559" width="14.5546875" style="55" customWidth="1"/>
    <col min="2560" max="2560" width="22.44140625" style="55" customWidth="1"/>
    <col min="2561" max="2561" width="9.109375" style="55"/>
    <col min="2562" max="2562" width="13.5546875" style="55" customWidth="1"/>
    <col min="2563" max="2563" width="29.109375" style="55" bestFit="1" customWidth="1"/>
    <col min="2564" max="2564" width="82.109375" style="55" bestFit="1" customWidth="1"/>
    <col min="2565" max="2566" width="16.44140625" style="55" customWidth="1"/>
    <col min="2567" max="2567" width="14.44140625" style="55" customWidth="1"/>
    <col min="2568" max="2568" width="21.5546875" style="55" customWidth="1"/>
    <col min="2569" max="2814" width="9.109375" style="55"/>
    <col min="2815" max="2815" width="14.5546875" style="55" customWidth="1"/>
    <col min="2816" max="2816" width="22.44140625" style="55" customWidth="1"/>
    <col min="2817" max="2817" width="9.109375" style="55"/>
    <col min="2818" max="2818" width="13.5546875" style="55" customWidth="1"/>
    <col min="2819" max="2819" width="29.109375" style="55" bestFit="1" customWidth="1"/>
    <col min="2820" max="2820" width="82.109375" style="55" bestFit="1" customWidth="1"/>
    <col min="2821" max="2822" width="16.44140625" style="55" customWidth="1"/>
    <col min="2823" max="2823" width="14.44140625" style="55" customWidth="1"/>
    <col min="2824" max="2824" width="21.5546875" style="55" customWidth="1"/>
    <col min="2825" max="3070" width="9.109375" style="55"/>
    <col min="3071" max="3071" width="14.5546875" style="55" customWidth="1"/>
    <col min="3072" max="3072" width="22.44140625" style="55" customWidth="1"/>
    <col min="3073" max="3073" width="9.109375" style="55"/>
    <col min="3074" max="3074" width="13.5546875" style="55" customWidth="1"/>
    <col min="3075" max="3075" width="29.109375" style="55" bestFit="1" customWidth="1"/>
    <col min="3076" max="3076" width="82.109375" style="55" bestFit="1" customWidth="1"/>
    <col min="3077" max="3078" width="16.44140625" style="55" customWidth="1"/>
    <col min="3079" max="3079" width="14.44140625" style="55" customWidth="1"/>
    <col min="3080" max="3080" width="21.5546875" style="55" customWidth="1"/>
    <col min="3081" max="3326" width="9.109375" style="55"/>
    <col min="3327" max="3327" width="14.5546875" style="55" customWidth="1"/>
    <col min="3328" max="3328" width="22.44140625" style="55" customWidth="1"/>
    <col min="3329" max="3329" width="9.109375" style="55"/>
    <col min="3330" max="3330" width="13.5546875" style="55" customWidth="1"/>
    <col min="3331" max="3331" width="29.109375" style="55" bestFit="1" customWidth="1"/>
    <col min="3332" max="3332" width="82.109375" style="55" bestFit="1" customWidth="1"/>
    <col min="3333" max="3334" width="16.44140625" style="55" customWidth="1"/>
    <col min="3335" max="3335" width="14.44140625" style="55" customWidth="1"/>
    <col min="3336" max="3336" width="21.5546875" style="55" customWidth="1"/>
    <col min="3337" max="3582" width="9.109375" style="55"/>
    <col min="3583" max="3583" width="14.5546875" style="55" customWidth="1"/>
    <col min="3584" max="3584" width="22.44140625" style="55" customWidth="1"/>
    <col min="3585" max="3585" width="9.109375" style="55"/>
    <col min="3586" max="3586" width="13.5546875" style="55" customWidth="1"/>
    <col min="3587" max="3587" width="29.109375" style="55" bestFit="1" customWidth="1"/>
    <col min="3588" max="3588" width="82.109375" style="55" bestFit="1" customWidth="1"/>
    <col min="3589" max="3590" width="16.44140625" style="55" customWidth="1"/>
    <col min="3591" max="3591" width="14.44140625" style="55" customWidth="1"/>
    <col min="3592" max="3592" width="21.5546875" style="55" customWidth="1"/>
    <col min="3593" max="3838" width="9.109375" style="55"/>
    <col min="3839" max="3839" width="14.5546875" style="55" customWidth="1"/>
    <col min="3840" max="3840" width="22.44140625" style="55" customWidth="1"/>
    <col min="3841" max="3841" width="9.109375" style="55"/>
    <col min="3842" max="3842" width="13.5546875" style="55" customWidth="1"/>
    <col min="3843" max="3843" width="29.109375" style="55" bestFit="1" customWidth="1"/>
    <col min="3844" max="3844" width="82.109375" style="55" bestFit="1" customWidth="1"/>
    <col min="3845" max="3846" width="16.44140625" style="55" customWidth="1"/>
    <col min="3847" max="3847" width="14.44140625" style="55" customWidth="1"/>
    <col min="3848" max="3848" width="21.5546875" style="55" customWidth="1"/>
    <col min="3849" max="4094" width="9.109375" style="55"/>
    <col min="4095" max="4095" width="14.5546875" style="55" customWidth="1"/>
    <col min="4096" max="4096" width="22.44140625" style="55" customWidth="1"/>
    <col min="4097" max="4097" width="9.109375" style="55"/>
    <col min="4098" max="4098" width="13.5546875" style="55" customWidth="1"/>
    <col min="4099" max="4099" width="29.109375" style="55" bestFit="1" customWidth="1"/>
    <col min="4100" max="4100" width="82.109375" style="55" bestFit="1" customWidth="1"/>
    <col min="4101" max="4102" width="16.44140625" style="55" customWidth="1"/>
    <col min="4103" max="4103" width="14.44140625" style="55" customWidth="1"/>
    <col min="4104" max="4104" width="21.5546875" style="55" customWidth="1"/>
    <col min="4105" max="4350" width="9.109375" style="55"/>
    <col min="4351" max="4351" width="14.5546875" style="55" customWidth="1"/>
    <col min="4352" max="4352" width="22.44140625" style="55" customWidth="1"/>
    <col min="4353" max="4353" width="9.109375" style="55"/>
    <col min="4354" max="4354" width="13.5546875" style="55" customWidth="1"/>
    <col min="4355" max="4355" width="29.109375" style="55" bestFit="1" customWidth="1"/>
    <col min="4356" max="4356" width="82.109375" style="55" bestFit="1" customWidth="1"/>
    <col min="4357" max="4358" width="16.44140625" style="55" customWidth="1"/>
    <col min="4359" max="4359" width="14.44140625" style="55" customWidth="1"/>
    <col min="4360" max="4360" width="21.5546875" style="55" customWidth="1"/>
    <col min="4361" max="4606" width="9.109375" style="55"/>
    <col min="4607" max="4607" width="14.5546875" style="55" customWidth="1"/>
    <col min="4608" max="4608" width="22.44140625" style="55" customWidth="1"/>
    <col min="4609" max="4609" width="9.109375" style="55"/>
    <col min="4610" max="4610" width="13.5546875" style="55" customWidth="1"/>
    <col min="4611" max="4611" width="29.109375" style="55" bestFit="1" customWidth="1"/>
    <col min="4612" max="4612" width="82.109375" style="55" bestFit="1" customWidth="1"/>
    <col min="4613" max="4614" width="16.44140625" style="55" customWidth="1"/>
    <col min="4615" max="4615" width="14.44140625" style="55" customWidth="1"/>
    <col min="4616" max="4616" width="21.5546875" style="55" customWidth="1"/>
    <col min="4617" max="4862" width="9.109375" style="55"/>
    <col min="4863" max="4863" width="14.5546875" style="55" customWidth="1"/>
    <col min="4864" max="4864" width="22.44140625" style="55" customWidth="1"/>
    <col min="4865" max="4865" width="9.109375" style="55"/>
    <col min="4866" max="4866" width="13.5546875" style="55" customWidth="1"/>
    <col min="4867" max="4867" width="29.109375" style="55" bestFit="1" customWidth="1"/>
    <col min="4868" max="4868" width="82.109375" style="55" bestFit="1" customWidth="1"/>
    <col min="4869" max="4870" width="16.44140625" style="55" customWidth="1"/>
    <col min="4871" max="4871" width="14.44140625" style="55" customWidth="1"/>
    <col min="4872" max="4872" width="21.5546875" style="55" customWidth="1"/>
    <col min="4873" max="5118" width="9.109375" style="55"/>
    <col min="5119" max="5119" width="14.5546875" style="55" customWidth="1"/>
    <col min="5120" max="5120" width="22.44140625" style="55" customWidth="1"/>
    <col min="5121" max="5121" width="9.109375" style="55"/>
    <col min="5122" max="5122" width="13.5546875" style="55" customWidth="1"/>
    <col min="5123" max="5123" width="29.109375" style="55" bestFit="1" customWidth="1"/>
    <col min="5124" max="5124" width="82.109375" style="55" bestFit="1" customWidth="1"/>
    <col min="5125" max="5126" width="16.44140625" style="55" customWidth="1"/>
    <col min="5127" max="5127" width="14.44140625" style="55" customWidth="1"/>
    <col min="5128" max="5128" width="21.5546875" style="55" customWidth="1"/>
    <col min="5129" max="5374" width="9.109375" style="55"/>
    <col min="5375" max="5375" width="14.5546875" style="55" customWidth="1"/>
    <col min="5376" max="5376" width="22.44140625" style="55" customWidth="1"/>
    <col min="5377" max="5377" width="9.109375" style="55"/>
    <col min="5378" max="5378" width="13.5546875" style="55" customWidth="1"/>
    <col min="5379" max="5379" width="29.109375" style="55" bestFit="1" customWidth="1"/>
    <col min="5380" max="5380" width="82.109375" style="55" bestFit="1" customWidth="1"/>
    <col min="5381" max="5382" width="16.44140625" style="55" customWidth="1"/>
    <col min="5383" max="5383" width="14.44140625" style="55" customWidth="1"/>
    <col min="5384" max="5384" width="21.5546875" style="55" customWidth="1"/>
    <col min="5385" max="5630" width="9.109375" style="55"/>
    <col min="5631" max="5631" width="14.5546875" style="55" customWidth="1"/>
    <col min="5632" max="5632" width="22.44140625" style="55" customWidth="1"/>
    <col min="5633" max="5633" width="9.109375" style="55"/>
    <col min="5634" max="5634" width="13.5546875" style="55" customWidth="1"/>
    <col min="5635" max="5635" width="29.109375" style="55" bestFit="1" customWidth="1"/>
    <col min="5636" max="5636" width="82.109375" style="55" bestFit="1" customWidth="1"/>
    <col min="5637" max="5638" width="16.44140625" style="55" customWidth="1"/>
    <col min="5639" max="5639" width="14.44140625" style="55" customWidth="1"/>
    <col min="5640" max="5640" width="21.5546875" style="55" customWidth="1"/>
    <col min="5641" max="5886" width="9.109375" style="55"/>
    <col min="5887" max="5887" width="14.5546875" style="55" customWidth="1"/>
    <col min="5888" max="5888" width="22.44140625" style="55" customWidth="1"/>
    <col min="5889" max="5889" width="9.109375" style="55"/>
    <col min="5890" max="5890" width="13.5546875" style="55" customWidth="1"/>
    <col min="5891" max="5891" width="29.109375" style="55" bestFit="1" customWidth="1"/>
    <col min="5892" max="5892" width="82.109375" style="55" bestFit="1" customWidth="1"/>
    <col min="5893" max="5894" width="16.44140625" style="55" customWidth="1"/>
    <col min="5895" max="5895" width="14.44140625" style="55" customWidth="1"/>
    <col min="5896" max="5896" width="21.5546875" style="55" customWidth="1"/>
    <col min="5897" max="6142" width="9.109375" style="55"/>
    <col min="6143" max="6143" width="14.5546875" style="55" customWidth="1"/>
    <col min="6144" max="6144" width="22.44140625" style="55" customWidth="1"/>
    <col min="6145" max="6145" width="9.109375" style="55"/>
    <col min="6146" max="6146" width="13.5546875" style="55" customWidth="1"/>
    <col min="6147" max="6147" width="29.109375" style="55" bestFit="1" customWidth="1"/>
    <col min="6148" max="6148" width="82.109375" style="55" bestFit="1" customWidth="1"/>
    <col min="6149" max="6150" width="16.44140625" style="55" customWidth="1"/>
    <col min="6151" max="6151" width="14.44140625" style="55" customWidth="1"/>
    <col min="6152" max="6152" width="21.5546875" style="55" customWidth="1"/>
    <col min="6153" max="6398" width="9.109375" style="55"/>
    <col min="6399" max="6399" width="14.5546875" style="55" customWidth="1"/>
    <col min="6400" max="6400" width="22.44140625" style="55" customWidth="1"/>
    <col min="6401" max="6401" width="9.109375" style="55"/>
    <col min="6402" max="6402" width="13.5546875" style="55" customWidth="1"/>
    <col min="6403" max="6403" width="29.109375" style="55" bestFit="1" customWidth="1"/>
    <col min="6404" max="6404" width="82.109375" style="55" bestFit="1" customWidth="1"/>
    <col min="6405" max="6406" width="16.44140625" style="55" customWidth="1"/>
    <col min="6407" max="6407" width="14.44140625" style="55" customWidth="1"/>
    <col min="6408" max="6408" width="21.5546875" style="55" customWidth="1"/>
    <col min="6409" max="6654" width="9.109375" style="55"/>
    <col min="6655" max="6655" width="14.5546875" style="55" customWidth="1"/>
    <col min="6656" max="6656" width="22.44140625" style="55" customWidth="1"/>
    <col min="6657" max="6657" width="9.109375" style="55"/>
    <col min="6658" max="6658" width="13.5546875" style="55" customWidth="1"/>
    <col min="6659" max="6659" width="29.109375" style="55" bestFit="1" customWidth="1"/>
    <col min="6660" max="6660" width="82.109375" style="55" bestFit="1" customWidth="1"/>
    <col min="6661" max="6662" width="16.44140625" style="55" customWidth="1"/>
    <col min="6663" max="6663" width="14.44140625" style="55" customWidth="1"/>
    <col min="6664" max="6664" width="21.5546875" style="55" customWidth="1"/>
    <col min="6665" max="6910" width="9.109375" style="55"/>
    <col min="6911" max="6911" width="14.5546875" style="55" customWidth="1"/>
    <col min="6912" max="6912" width="22.44140625" style="55" customWidth="1"/>
    <col min="6913" max="6913" width="9.109375" style="55"/>
    <col min="6914" max="6914" width="13.5546875" style="55" customWidth="1"/>
    <col min="6915" max="6915" width="29.109375" style="55" bestFit="1" customWidth="1"/>
    <col min="6916" max="6916" width="82.109375" style="55" bestFit="1" customWidth="1"/>
    <col min="6917" max="6918" width="16.44140625" style="55" customWidth="1"/>
    <col min="6919" max="6919" width="14.44140625" style="55" customWidth="1"/>
    <col min="6920" max="6920" width="21.5546875" style="55" customWidth="1"/>
    <col min="6921" max="7166" width="9.109375" style="55"/>
    <col min="7167" max="7167" width="14.5546875" style="55" customWidth="1"/>
    <col min="7168" max="7168" width="22.44140625" style="55" customWidth="1"/>
    <col min="7169" max="7169" width="9.109375" style="55"/>
    <col min="7170" max="7170" width="13.5546875" style="55" customWidth="1"/>
    <col min="7171" max="7171" width="29.109375" style="55" bestFit="1" customWidth="1"/>
    <col min="7172" max="7172" width="82.109375" style="55" bestFit="1" customWidth="1"/>
    <col min="7173" max="7174" width="16.44140625" style="55" customWidth="1"/>
    <col min="7175" max="7175" width="14.44140625" style="55" customWidth="1"/>
    <col min="7176" max="7176" width="21.5546875" style="55" customWidth="1"/>
    <col min="7177" max="7422" width="9.109375" style="55"/>
    <col min="7423" max="7423" width="14.5546875" style="55" customWidth="1"/>
    <col min="7424" max="7424" width="22.44140625" style="55" customWidth="1"/>
    <col min="7425" max="7425" width="9.109375" style="55"/>
    <col min="7426" max="7426" width="13.5546875" style="55" customWidth="1"/>
    <col min="7427" max="7427" width="29.109375" style="55" bestFit="1" customWidth="1"/>
    <col min="7428" max="7428" width="82.109375" style="55" bestFit="1" customWidth="1"/>
    <col min="7429" max="7430" width="16.44140625" style="55" customWidth="1"/>
    <col min="7431" max="7431" width="14.44140625" style="55" customWidth="1"/>
    <col min="7432" max="7432" width="21.5546875" style="55" customWidth="1"/>
    <col min="7433" max="7678" width="9.109375" style="55"/>
    <col min="7679" max="7679" width="14.5546875" style="55" customWidth="1"/>
    <col min="7680" max="7680" width="22.44140625" style="55" customWidth="1"/>
    <col min="7681" max="7681" width="9.109375" style="55"/>
    <col min="7682" max="7682" width="13.5546875" style="55" customWidth="1"/>
    <col min="7683" max="7683" width="29.109375" style="55" bestFit="1" customWidth="1"/>
    <col min="7684" max="7684" width="82.109375" style="55" bestFit="1" customWidth="1"/>
    <col min="7685" max="7686" width="16.44140625" style="55" customWidth="1"/>
    <col min="7687" max="7687" width="14.44140625" style="55" customWidth="1"/>
    <col min="7688" max="7688" width="21.5546875" style="55" customWidth="1"/>
    <col min="7689" max="7934" width="9.109375" style="55"/>
    <col min="7935" max="7935" width="14.5546875" style="55" customWidth="1"/>
    <col min="7936" max="7936" width="22.44140625" style="55" customWidth="1"/>
    <col min="7937" max="7937" width="9.109375" style="55"/>
    <col min="7938" max="7938" width="13.5546875" style="55" customWidth="1"/>
    <col min="7939" max="7939" width="29.109375" style="55" bestFit="1" customWidth="1"/>
    <col min="7940" max="7940" width="82.109375" style="55" bestFit="1" customWidth="1"/>
    <col min="7941" max="7942" width="16.44140625" style="55" customWidth="1"/>
    <col min="7943" max="7943" width="14.44140625" style="55" customWidth="1"/>
    <col min="7944" max="7944" width="21.5546875" style="55" customWidth="1"/>
    <col min="7945" max="8190" width="9.109375" style="55"/>
    <col min="8191" max="8191" width="14.5546875" style="55" customWidth="1"/>
    <col min="8192" max="8192" width="22.44140625" style="55" customWidth="1"/>
    <col min="8193" max="8193" width="9.109375" style="55"/>
    <col min="8194" max="8194" width="13.5546875" style="55" customWidth="1"/>
    <col min="8195" max="8195" width="29.109375" style="55" bestFit="1" customWidth="1"/>
    <col min="8196" max="8196" width="82.109375" style="55" bestFit="1" customWidth="1"/>
    <col min="8197" max="8198" width="16.44140625" style="55" customWidth="1"/>
    <col min="8199" max="8199" width="14.44140625" style="55" customWidth="1"/>
    <col min="8200" max="8200" width="21.5546875" style="55" customWidth="1"/>
    <col min="8201" max="8446" width="9.109375" style="55"/>
    <col min="8447" max="8447" width="14.5546875" style="55" customWidth="1"/>
    <col min="8448" max="8448" width="22.44140625" style="55" customWidth="1"/>
    <col min="8449" max="8449" width="9.109375" style="55"/>
    <col min="8450" max="8450" width="13.5546875" style="55" customWidth="1"/>
    <col min="8451" max="8451" width="29.109375" style="55" bestFit="1" customWidth="1"/>
    <col min="8452" max="8452" width="82.109375" style="55" bestFit="1" customWidth="1"/>
    <col min="8453" max="8454" width="16.44140625" style="55" customWidth="1"/>
    <col min="8455" max="8455" width="14.44140625" style="55" customWidth="1"/>
    <col min="8456" max="8456" width="21.5546875" style="55" customWidth="1"/>
    <col min="8457" max="8702" width="9.109375" style="55"/>
    <col min="8703" max="8703" width="14.5546875" style="55" customWidth="1"/>
    <col min="8704" max="8704" width="22.44140625" style="55" customWidth="1"/>
    <col min="8705" max="8705" width="9.109375" style="55"/>
    <col min="8706" max="8706" width="13.5546875" style="55" customWidth="1"/>
    <col min="8707" max="8707" width="29.109375" style="55" bestFit="1" customWidth="1"/>
    <col min="8708" max="8708" width="82.109375" style="55" bestFit="1" customWidth="1"/>
    <col min="8709" max="8710" width="16.44140625" style="55" customWidth="1"/>
    <col min="8711" max="8711" width="14.44140625" style="55" customWidth="1"/>
    <col min="8712" max="8712" width="21.5546875" style="55" customWidth="1"/>
    <col min="8713" max="8958" width="9.109375" style="55"/>
    <col min="8959" max="8959" width="14.5546875" style="55" customWidth="1"/>
    <col min="8960" max="8960" width="22.44140625" style="55" customWidth="1"/>
    <col min="8961" max="8961" width="9.109375" style="55"/>
    <col min="8962" max="8962" width="13.5546875" style="55" customWidth="1"/>
    <col min="8963" max="8963" width="29.109375" style="55" bestFit="1" customWidth="1"/>
    <col min="8964" max="8964" width="82.109375" style="55" bestFit="1" customWidth="1"/>
    <col min="8965" max="8966" width="16.44140625" style="55" customWidth="1"/>
    <col min="8967" max="8967" width="14.44140625" style="55" customWidth="1"/>
    <col min="8968" max="8968" width="21.5546875" style="55" customWidth="1"/>
    <col min="8969" max="9214" width="9.109375" style="55"/>
    <col min="9215" max="9215" width="14.5546875" style="55" customWidth="1"/>
    <col min="9216" max="9216" width="22.44140625" style="55" customWidth="1"/>
    <col min="9217" max="9217" width="9.109375" style="55"/>
    <col min="9218" max="9218" width="13.5546875" style="55" customWidth="1"/>
    <col min="9219" max="9219" width="29.109375" style="55" bestFit="1" customWidth="1"/>
    <col min="9220" max="9220" width="82.109375" style="55" bestFit="1" customWidth="1"/>
    <col min="9221" max="9222" width="16.44140625" style="55" customWidth="1"/>
    <col min="9223" max="9223" width="14.44140625" style="55" customWidth="1"/>
    <col min="9224" max="9224" width="21.5546875" style="55" customWidth="1"/>
    <col min="9225" max="9470" width="9.109375" style="55"/>
    <col min="9471" max="9471" width="14.5546875" style="55" customWidth="1"/>
    <col min="9472" max="9472" width="22.44140625" style="55" customWidth="1"/>
    <col min="9473" max="9473" width="9.109375" style="55"/>
    <col min="9474" max="9474" width="13.5546875" style="55" customWidth="1"/>
    <col min="9475" max="9475" width="29.109375" style="55" bestFit="1" customWidth="1"/>
    <col min="9476" max="9476" width="82.109375" style="55" bestFit="1" customWidth="1"/>
    <col min="9477" max="9478" width="16.44140625" style="55" customWidth="1"/>
    <col min="9479" max="9479" width="14.44140625" style="55" customWidth="1"/>
    <col min="9480" max="9480" width="21.5546875" style="55" customWidth="1"/>
    <col min="9481" max="9726" width="9.109375" style="55"/>
    <col min="9727" max="9727" width="14.5546875" style="55" customWidth="1"/>
    <col min="9728" max="9728" width="22.44140625" style="55" customWidth="1"/>
    <col min="9729" max="9729" width="9.109375" style="55"/>
    <col min="9730" max="9730" width="13.5546875" style="55" customWidth="1"/>
    <col min="9731" max="9731" width="29.109375" style="55" bestFit="1" customWidth="1"/>
    <col min="9732" max="9732" width="82.109375" style="55" bestFit="1" customWidth="1"/>
    <col min="9733" max="9734" width="16.44140625" style="55" customWidth="1"/>
    <col min="9735" max="9735" width="14.44140625" style="55" customWidth="1"/>
    <col min="9736" max="9736" width="21.5546875" style="55" customWidth="1"/>
    <col min="9737" max="9982" width="9.109375" style="55"/>
    <col min="9983" max="9983" width="14.5546875" style="55" customWidth="1"/>
    <col min="9984" max="9984" width="22.44140625" style="55" customWidth="1"/>
    <col min="9985" max="9985" width="9.109375" style="55"/>
    <col min="9986" max="9986" width="13.5546875" style="55" customWidth="1"/>
    <col min="9987" max="9987" width="29.109375" style="55" bestFit="1" customWidth="1"/>
    <col min="9988" max="9988" width="82.109375" style="55" bestFit="1" customWidth="1"/>
    <col min="9989" max="9990" width="16.44140625" style="55" customWidth="1"/>
    <col min="9991" max="9991" width="14.44140625" style="55" customWidth="1"/>
    <col min="9992" max="9992" width="21.5546875" style="55" customWidth="1"/>
    <col min="9993" max="10238" width="9.109375" style="55"/>
    <col min="10239" max="10239" width="14.5546875" style="55" customWidth="1"/>
    <col min="10240" max="10240" width="22.44140625" style="55" customWidth="1"/>
    <col min="10241" max="10241" width="9.109375" style="55"/>
    <col min="10242" max="10242" width="13.5546875" style="55" customWidth="1"/>
    <col min="10243" max="10243" width="29.109375" style="55" bestFit="1" customWidth="1"/>
    <col min="10244" max="10244" width="82.109375" style="55" bestFit="1" customWidth="1"/>
    <col min="10245" max="10246" width="16.44140625" style="55" customWidth="1"/>
    <col min="10247" max="10247" width="14.44140625" style="55" customWidth="1"/>
    <col min="10248" max="10248" width="21.5546875" style="55" customWidth="1"/>
    <col min="10249" max="10494" width="9.109375" style="55"/>
    <col min="10495" max="10495" width="14.5546875" style="55" customWidth="1"/>
    <col min="10496" max="10496" width="22.44140625" style="55" customWidth="1"/>
    <col min="10497" max="10497" width="9.109375" style="55"/>
    <col min="10498" max="10498" width="13.5546875" style="55" customWidth="1"/>
    <col min="10499" max="10499" width="29.109375" style="55" bestFit="1" customWidth="1"/>
    <col min="10500" max="10500" width="82.109375" style="55" bestFit="1" customWidth="1"/>
    <col min="10501" max="10502" width="16.44140625" style="55" customWidth="1"/>
    <col min="10503" max="10503" width="14.44140625" style="55" customWidth="1"/>
    <col min="10504" max="10504" width="21.5546875" style="55" customWidth="1"/>
    <col min="10505" max="10750" width="9.109375" style="55"/>
    <col min="10751" max="10751" width="14.5546875" style="55" customWidth="1"/>
    <col min="10752" max="10752" width="22.44140625" style="55" customWidth="1"/>
    <col min="10753" max="10753" width="9.109375" style="55"/>
    <col min="10754" max="10754" width="13.5546875" style="55" customWidth="1"/>
    <col min="10755" max="10755" width="29.109375" style="55" bestFit="1" customWidth="1"/>
    <col min="10756" max="10756" width="82.109375" style="55" bestFit="1" customWidth="1"/>
    <col min="10757" max="10758" width="16.44140625" style="55" customWidth="1"/>
    <col min="10759" max="10759" width="14.44140625" style="55" customWidth="1"/>
    <col min="10760" max="10760" width="21.5546875" style="55" customWidth="1"/>
    <col min="10761" max="11006" width="9.109375" style="55"/>
    <col min="11007" max="11007" width="14.5546875" style="55" customWidth="1"/>
    <col min="11008" max="11008" width="22.44140625" style="55" customWidth="1"/>
    <col min="11009" max="11009" width="9.109375" style="55"/>
    <col min="11010" max="11010" width="13.5546875" style="55" customWidth="1"/>
    <col min="11011" max="11011" width="29.109375" style="55" bestFit="1" customWidth="1"/>
    <col min="11012" max="11012" width="82.109375" style="55" bestFit="1" customWidth="1"/>
    <col min="11013" max="11014" width="16.44140625" style="55" customWidth="1"/>
    <col min="11015" max="11015" width="14.44140625" style="55" customWidth="1"/>
    <col min="11016" max="11016" width="21.5546875" style="55" customWidth="1"/>
    <col min="11017" max="11262" width="9.109375" style="55"/>
    <col min="11263" max="11263" width="14.5546875" style="55" customWidth="1"/>
    <col min="11264" max="11264" width="22.44140625" style="55" customWidth="1"/>
    <col min="11265" max="11265" width="9.109375" style="55"/>
    <col min="11266" max="11266" width="13.5546875" style="55" customWidth="1"/>
    <col min="11267" max="11267" width="29.109375" style="55" bestFit="1" customWidth="1"/>
    <col min="11268" max="11268" width="82.109375" style="55" bestFit="1" customWidth="1"/>
    <col min="11269" max="11270" width="16.44140625" style="55" customWidth="1"/>
    <col min="11271" max="11271" width="14.44140625" style="55" customWidth="1"/>
    <col min="11272" max="11272" width="21.5546875" style="55" customWidth="1"/>
    <col min="11273" max="11518" width="9.109375" style="55"/>
    <col min="11519" max="11519" width="14.5546875" style="55" customWidth="1"/>
    <col min="11520" max="11520" width="22.44140625" style="55" customWidth="1"/>
    <col min="11521" max="11521" width="9.109375" style="55"/>
    <col min="11522" max="11522" width="13.5546875" style="55" customWidth="1"/>
    <col min="11523" max="11523" width="29.109375" style="55" bestFit="1" customWidth="1"/>
    <col min="11524" max="11524" width="82.109375" style="55" bestFit="1" customWidth="1"/>
    <col min="11525" max="11526" width="16.44140625" style="55" customWidth="1"/>
    <col min="11527" max="11527" width="14.44140625" style="55" customWidth="1"/>
    <col min="11528" max="11528" width="21.5546875" style="55" customWidth="1"/>
    <col min="11529" max="11774" width="9.109375" style="55"/>
    <col min="11775" max="11775" width="14.5546875" style="55" customWidth="1"/>
    <col min="11776" max="11776" width="22.44140625" style="55" customWidth="1"/>
    <col min="11777" max="11777" width="9.109375" style="55"/>
    <col min="11778" max="11778" width="13.5546875" style="55" customWidth="1"/>
    <col min="11779" max="11779" width="29.109375" style="55" bestFit="1" customWidth="1"/>
    <col min="11780" max="11780" width="82.109375" style="55" bestFit="1" customWidth="1"/>
    <col min="11781" max="11782" width="16.44140625" style="55" customWidth="1"/>
    <col min="11783" max="11783" width="14.44140625" style="55" customWidth="1"/>
    <col min="11784" max="11784" width="21.5546875" style="55" customWidth="1"/>
    <col min="11785" max="12030" width="9.109375" style="55"/>
    <col min="12031" max="12031" width="14.5546875" style="55" customWidth="1"/>
    <col min="12032" max="12032" width="22.44140625" style="55" customWidth="1"/>
    <col min="12033" max="12033" width="9.109375" style="55"/>
    <col min="12034" max="12034" width="13.5546875" style="55" customWidth="1"/>
    <col min="12035" max="12035" width="29.109375" style="55" bestFit="1" customWidth="1"/>
    <col min="12036" max="12036" width="82.109375" style="55" bestFit="1" customWidth="1"/>
    <col min="12037" max="12038" width="16.44140625" style="55" customWidth="1"/>
    <col min="12039" max="12039" width="14.44140625" style="55" customWidth="1"/>
    <col min="12040" max="12040" width="21.5546875" style="55" customWidth="1"/>
    <col min="12041" max="12286" width="9.109375" style="55"/>
    <col min="12287" max="12287" width="14.5546875" style="55" customWidth="1"/>
    <col min="12288" max="12288" width="22.44140625" style="55" customWidth="1"/>
    <col min="12289" max="12289" width="9.109375" style="55"/>
    <col min="12290" max="12290" width="13.5546875" style="55" customWidth="1"/>
    <col min="12291" max="12291" width="29.109375" style="55" bestFit="1" customWidth="1"/>
    <col min="12292" max="12292" width="82.109375" style="55" bestFit="1" customWidth="1"/>
    <col min="12293" max="12294" width="16.44140625" style="55" customWidth="1"/>
    <col min="12295" max="12295" width="14.44140625" style="55" customWidth="1"/>
    <col min="12296" max="12296" width="21.5546875" style="55" customWidth="1"/>
    <col min="12297" max="12542" width="9.109375" style="55"/>
    <col min="12543" max="12543" width="14.5546875" style="55" customWidth="1"/>
    <col min="12544" max="12544" width="22.44140625" style="55" customWidth="1"/>
    <col min="12545" max="12545" width="9.109375" style="55"/>
    <col min="12546" max="12546" width="13.5546875" style="55" customWidth="1"/>
    <col min="12547" max="12547" width="29.109375" style="55" bestFit="1" customWidth="1"/>
    <col min="12548" max="12548" width="82.109375" style="55" bestFit="1" customWidth="1"/>
    <col min="12549" max="12550" width="16.44140625" style="55" customWidth="1"/>
    <col min="12551" max="12551" width="14.44140625" style="55" customWidth="1"/>
    <col min="12552" max="12552" width="21.5546875" style="55" customWidth="1"/>
    <col min="12553" max="12798" width="9.109375" style="55"/>
    <col min="12799" max="12799" width="14.5546875" style="55" customWidth="1"/>
    <col min="12800" max="12800" width="22.44140625" style="55" customWidth="1"/>
    <col min="12801" max="12801" width="9.109375" style="55"/>
    <col min="12802" max="12802" width="13.5546875" style="55" customWidth="1"/>
    <col min="12803" max="12803" width="29.109375" style="55" bestFit="1" customWidth="1"/>
    <col min="12804" max="12804" width="82.109375" style="55" bestFit="1" customWidth="1"/>
    <col min="12805" max="12806" width="16.44140625" style="55" customWidth="1"/>
    <col min="12807" max="12807" width="14.44140625" style="55" customWidth="1"/>
    <col min="12808" max="12808" width="21.5546875" style="55" customWidth="1"/>
    <col min="12809" max="13054" width="9.109375" style="55"/>
    <col min="13055" max="13055" width="14.5546875" style="55" customWidth="1"/>
    <col min="13056" max="13056" width="22.44140625" style="55" customWidth="1"/>
    <col min="13057" max="13057" width="9.109375" style="55"/>
    <col min="13058" max="13058" width="13.5546875" style="55" customWidth="1"/>
    <col min="13059" max="13059" width="29.109375" style="55" bestFit="1" customWidth="1"/>
    <col min="13060" max="13060" width="82.109375" style="55" bestFit="1" customWidth="1"/>
    <col min="13061" max="13062" width="16.44140625" style="55" customWidth="1"/>
    <col min="13063" max="13063" width="14.44140625" style="55" customWidth="1"/>
    <col min="13064" max="13064" width="21.5546875" style="55" customWidth="1"/>
    <col min="13065" max="13310" width="9.109375" style="55"/>
    <col min="13311" max="13311" width="14.5546875" style="55" customWidth="1"/>
    <col min="13312" max="13312" width="22.44140625" style="55" customWidth="1"/>
    <col min="13313" max="13313" width="9.109375" style="55"/>
    <col min="13314" max="13314" width="13.5546875" style="55" customWidth="1"/>
    <col min="13315" max="13315" width="29.109375" style="55" bestFit="1" customWidth="1"/>
    <col min="13316" max="13316" width="82.109375" style="55" bestFit="1" customWidth="1"/>
    <col min="13317" max="13318" width="16.44140625" style="55" customWidth="1"/>
    <col min="13319" max="13319" width="14.44140625" style="55" customWidth="1"/>
    <col min="13320" max="13320" width="21.5546875" style="55" customWidth="1"/>
    <col min="13321" max="13566" width="9.109375" style="55"/>
    <col min="13567" max="13567" width="14.5546875" style="55" customWidth="1"/>
    <col min="13568" max="13568" width="22.44140625" style="55" customWidth="1"/>
    <col min="13569" max="13569" width="9.109375" style="55"/>
    <col min="13570" max="13570" width="13.5546875" style="55" customWidth="1"/>
    <col min="13571" max="13571" width="29.109375" style="55" bestFit="1" customWidth="1"/>
    <col min="13572" max="13572" width="82.109375" style="55" bestFit="1" customWidth="1"/>
    <col min="13573" max="13574" width="16.44140625" style="55" customWidth="1"/>
    <col min="13575" max="13575" width="14.44140625" style="55" customWidth="1"/>
    <col min="13576" max="13576" width="21.5546875" style="55" customWidth="1"/>
    <col min="13577" max="13822" width="9.109375" style="55"/>
    <col min="13823" max="13823" width="14.5546875" style="55" customWidth="1"/>
    <col min="13824" max="13824" width="22.44140625" style="55" customWidth="1"/>
    <col min="13825" max="13825" width="9.109375" style="55"/>
    <col min="13826" max="13826" width="13.5546875" style="55" customWidth="1"/>
    <col min="13827" max="13827" width="29.109375" style="55" bestFit="1" customWidth="1"/>
    <col min="13828" max="13828" width="82.109375" style="55" bestFit="1" customWidth="1"/>
    <col min="13829" max="13830" width="16.44140625" style="55" customWidth="1"/>
    <col min="13831" max="13831" width="14.44140625" style="55" customWidth="1"/>
    <col min="13832" max="13832" width="21.5546875" style="55" customWidth="1"/>
    <col min="13833" max="14078" width="9.109375" style="55"/>
    <col min="14079" max="14079" width="14.5546875" style="55" customWidth="1"/>
    <col min="14080" max="14080" width="22.44140625" style="55" customWidth="1"/>
    <col min="14081" max="14081" width="9.109375" style="55"/>
    <col min="14082" max="14082" width="13.5546875" style="55" customWidth="1"/>
    <col min="14083" max="14083" width="29.109375" style="55" bestFit="1" customWidth="1"/>
    <col min="14084" max="14084" width="82.109375" style="55" bestFit="1" customWidth="1"/>
    <col min="14085" max="14086" width="16.44140625" style="55" customWidth="1"/>
    <col min="14087" max="14087" width="14.44140625" style="55" customWidth="1"/>
    <col min="14088" max="14088" width="21.5546875" style="55" customWidth="1"/>
    <col min="14089" max="14334" width="9.109375" style="55"/>
    <col min="14335" max="14335" width="14.5546875" style="55" customWidth="1"/>
    <col min="14336" max="14336" width="22.44140625" style="55" customWidth="1"/>
    <col min="14337" max="14337" width="9.109375" style="55"/>
    <col min="14338" max="14338" width="13.5546875" style="55" customWidth="1"/>
    <col min="14339" max="14339" width="29.109375" style="55" bestFit="1" customWidth="1"/>
    <col min="14340" max="14340" width="82.109375" style="55" bestFit="1" customWidth="1"/>
    <col min="14341" max="14342" width="16.44140625" style="55" customWidth="1"/>
    <col min="14343" max="14343" width="14.44140625" style="55" customWidth="1"/>
    <col min="14344" max="14344" width="21.5546875" style="55" customWidth="1"/>
    <col min="14345" max="14590" width="9.109375" style="55"/>
    <col min="14591" max="14591" width="14.5546875" style="55" customWidth="1"/>
    <col min="14592" max="14592" width="22.44140625" style="55" customWidth="1"/>
    <col min="14593" max="14593" width="9.109375" style="55"/>
    <col min="14594" max="14594" width="13.5546875" style="55" customWidth="1"/>
    <col min="14595" max="14595" width="29.109375" style="55" bestFit="1" customWidth="1"/>
    <col min="14596" max="14596" width="82.109375" style="55" bestFit="1" customWidth="1"/>
    <col min="14597" max="14598" width="16.44140625" style="55" customWidth="1"/>
    <col min="14599" max="14599" width="14.44140625" style="55" customWidth="1"/>
    <col min="14600" max="14600" width="21.5546875" style="55" customWidth="1"/>
    <col min="14601" max="14846" width="9.109375" style="55"/>
    <col min="14847" max="14847" width="14.5546875" style="55" customWidth="1"/>
    <col min="14848" max="14848" width="22.44140625" style="55" customWidth="1"/>
    <col min="14849" max="14849" width="9.109375" style="55"/>
    <col min="14850" max="14850" width="13.5546875" style="55" customWidth="1"/>
    <col min="14851" max="14851" width="29.109375" style="55" bestFit="1" customWidth="1"/>
    <col min="14852" max="14852" width="82.109375" style="55" bestFit="1" customWidth="1"/>
    <col min="14853" max="14854" width="16.44140625" style="55" customWidth="1"/>
    <col min="14855" max="14855" width="14.44140625" style="55" customWidth="1"/>
    <col min="14856" max="14856" width="21.5546875" style="55" customWidth="1"/>
    <col min="14857" max="15102" width="9.109375" style="55"/>
    <col min="15103" max="15103" width="14.5546875" style="55" customWidth="1"/>
    <col min="15104" max="15104" width="22.44140625" style="55" customWidth="1"/>
    <col min="15105" max="15105" width="9.109375" style="55"/>
    <col min="15106" max="15106" width="13.5546875" style="55" customWidth="1"/>
    <col min="15107" max="15107" width="29.109375" style="55" bestFit="1" customWidth="1"/>
    <col min="15108" max="15108" width="82.109375" style="55" bestFit="1" customWidth="1"/>
    <col min="15109" max="15110" width="16.44140625" style="55" customWidth="1"/>
    <col min="15111" max="15111" width="14.44140625" style="55" customWidth="1"/>
    <col min="15112" max="15112" width="21.5546875" style="55" customWidth="1"/>
    <col min="15113" max="15358" width="9.109375" style="55"/>
    <col min="15359" max="15359" width="14.5546875" style="55" customWidth="1"/>
    <col min="15360" max="15360" width="22.44140625" style="55" customWidth="1"/>
    <col min="15361" max="15361" width="9.109375" style="55"/>
    <col min="15362" max="15362" width="13.5546875" style="55" customWidth="1"/>
    <col min="15363" max="15363" width="29.109375" style="55" bestFit="1" customWidth="1"/>
    <col min="15364" max="15364" width="82.109375" style="55" bestFit="1" customWidth="1"/>
    <col min="15365" max="15366" width="16.44140625" style="55" customWidth="1"/>
    <col min="15367" max="15367" width="14.44140625" style="55" customWidth="1"/>
    <col min="15368" max="15368" width="21.5546875" style="55" customWidth="1"/>
    <col min="15369" max="15614" width="9.109375" style="55"/>
    <col min="15615" max="15615" width="14.5546875" style="55" customWidth="1"/>
    <col min="15616" max="15616" width="22.44140625" style="55" customWidth="1"/>
    <col min="15617" max="15617" width="9.109375" style="55"/>
    <col min="15618" max="15618" width="13.5546875" style="55" customWidth="1"/>
    <col min="15619" max="15619" width="29.109375" style="55" bestFit="1" customWidth="1"/>
    <col min="15620" max="15620" width="82.109375" style="55" bestFit="1" customWidth="1"/>
    <col min="15621" max="15622" width="16.44140625" style="55" customWidth="1"/>
    <col min="15623" max="15623" width="14.44140625" style="55" customWidth="1"/>
    <col min="15624" max="15624" width="21.5546875" style="55" customWidth="1"/>
    <col min="15625" max="15870" width="9.109375" style="55"/>
    <col min="15871" max="15871" width="14.5546875" style="55" customWidth="1"/>
    <col min="15872" max="15872" width="22.44140625" style="55" customWidth="1"/>
    <col min="15873" max="15873" width="9.109375" style="55"/>
    <col min="15874" max="15874" width="13.5546875" style="55" customWidth="1"/>
    <col min="15875" max="15875" width="29.109375" style="55" bestFit="1" customWidth="1"/>
    <col min="15876" max="15876" width="82.109375" style="55" bestFit="1" customWidth="1"/>
    <col min="15877" max="15878" width="16.44140625" style="55" customWidth="1"/>
    <col min="15879" max="15879" width="14.44140625" style="55" customWidth="1"/>
    <col min="15880" max="15880" width="21.5546875" style="55" customWidth="1"/>
    <col min="15881" max="16126" width="9.109375" style="55"/>
    <col min="16127" max="16127" width="14.5546875" style="55" customWidth="1"/>
    <col min="16128" max="16128" width="22.44140625" style="55" customWidth="1"/>
    <col min="16129" max="16129" width="9.109375" style="55"/>
    <col min="16130" max="16130" width="13.5546875" style="55" customWidth="1"/>
    <col min="16131" max="16131" width="29.109375" style="55" bestFit="1" customWidth="1"/>
    <col min="16132" max="16132" width="82.109375" style="55" bestFit="1" customWidth="1"/>
    <col min="16133" max="16134" width="16.44140625" style="55" customWidth="1"/>
    <col min="16135" max="16135" width="14.44140625" style="55" customWidth="1"/>
    <col min="16136" max="16136" width="21.5546875" style="55" customWidth="1"/>
    <col min="16137" max="16383" width="9.109375" style="55"/>
    <col min="16384" max="16384" width="9.109375" style="55" customWidth="1"/>
  </cols>
  <sheetData>
    <row r="1" spans="1:10" ht="34.799999999999997" x14ac:dyDescent="0.3">
      <c r="A1" s="238" t="s">
        <v>63</v>
      </c>
      <c r="B1" s="123" t="s">
        <v>64</v>
      </c>
      <c r="C1" s="124" t="s">
        <v>65</v>
      </c>
      <c r="D1" s="125" t="s">
        <v>66</v>
      </c>
      <c r="E1" s="126" t="s">
        <v>67</v>
      </c>
      <c r="F1" s="125" t="s">
        <v>68</v>
      </c>
      <c r="G1" s="127">
        <f>VYHLED!H1</f>
        <v>2021</v>
      </c>
      <c r="H1" s="127">
        <f>VYHLED!I1</f>
        <v>2022</v>
      </c>
      <c r="I1" s="127">
        <f>VYHLED!J1</f>
        <v>2023</v>
      </c>
      <c r="J1" s="127">
        <f>VYHLED!K1</f>
        <v>2024</v>
      </c>
    </row>
    <row r="2" spans="1:10" ht="26.4" x14ac:dyDescent="0.3">
      <c r="A2" s="200" t="s">
        <v>76</v>
      </c>
      <c r="B2" s="134" t="s">
        <v>138</v>
      </c>
      <c r="C2" s="52">
        <v>3346</v>
      </c>
      <c r="D2" s="52">
        <v>6121</v>
      </c>
      <c r="E2" s="52" t="s">
        <v>139</v>
      </c>
      <c r="F2" s="130" t="s">
        <v>140</v>
      </c>
      <c r="G2" s="242">
        <v>2000000</v>
      </c>
      <c r="H2" s="242"/>
      <c r="I2" s="242"/>
      <c r="J2" s="242"/>
    </row>
    <row r="3" spans="1:10" ht="13.5" customHeight="1" x14ac:dyDescent="0.3">
      <c r="A3" s="200" t="s">
        <v>76</v>
      </c>
      <c r="B3" s="134" t="s">
        <v>138</v>
      </c>
      <c r="C3" s="52">
        <v>3346</v>
      </c>
      <c r="D3" s="52">
        <v>6121</v>
      </c>
      <c r="E3" s="52" t="s">
        <v>139</v>
      </c>
      <c r="F3" s="130" t="s">
        <v>250</v>
      </c>
      <c r="G3" s="242">
        <v>3000000</v>
      </c>
      <c r="H3" s="242">
        <v>3000000</v>
      </c>
      <c r="I3" s="242"/>
      <c r="J3" s="242"/>
    </row>
    <row r="4" spans="1:10" ht="13.5" customHeight="1" x14ac:dyDescent="0.3">
      <c r="A4" s="200" t="s">
        <v>76</v>
      </c>
      <c r="B4" s="183" t="s">
        <v>138</v>
      </c>
      <c r="C4" s="52">
        <v>3346</v>
      </c>
      <c r="D4" s="52">
        <v>6121</v>
      </c>
      <c r="E4" s="52" t="s">
        <v>139</v>
      </c>
      <c r="F4" s="52" t="s">
        <v>108</v>
      </c>
      <c r="G4" s="242"/>
      <c r="H4" s="242"/>
      <c r="I4" s="242"/>
      <c r="J4" s="242"/>
    </row>
    <row r="5" spans="1:10" ht="13.5" customHeight="1" x14ac:dyDescent="0.3">
      <c r="A5" s="200" t="s">
        <v>76</v>
      </c>
      <c r="B5" s="183" t="s">
        <v>138</v>
      </c>
      <c r="C5" s="52">
        <v>3346</v>
      </c>
      <c r="D5" s="52">
        <v>6121</v>
      </c>
      <c r="E5" s="52" t="s">
        <v>139</v>
      </c>
      <c r="F5" s="52" t="s">
        <v>110</v>
      </c>
      <c r="G5" s="242">
        <v>500000</v>
      </c>
      <c r="H5" s="242">
        <v>500000</v>
      </c>
      <c r="I5" s="242">
        <v>500000</v>
      </c>
      <c r="J5" s="242">
        <v>500000</v>
      </c>
    </row>
    <row r="6" spans="1:10" ht="13.5" customHeight="1" x14ac:dyDescent="0.3">
      <c r="A6" s="200" t="s">
        <v>76</v>
      </c>
      <c r="B6" s="183" t="s">
        <v>138</v>
      </c>
      <c r="C6" s="52">
        <v>3346</v>
      </c>
      <c r="D6" s="52">
        <v>6121</v>
      </c>
      <c r="E6" s="52" t="s">
        <v>139</v>
      </c>
      <c r="F6" s="52" t="s">
        <v>141</v>
      </c>
      <c r="G6" s="242"/>
      <c r="H6" s="242"/>
      <c r="I6" s="242"/>
      <c r="J6" s="242"/>
    </row>
    <row r="7" spans="1:10" ht="13.5" customHeight="1" x14ac:dyDescent="0.3">
      <c r="A7" s="200" t="s">
        <v>76</v>
      </c>
      <c r="B7" s="183" t="s">
        <v>138</v>
      </c>
      <c r="C7" s="52">
        <v>3346</v>
      </c>
      <c r="D7" s="52">
        <v>6121</v>
      </c>
      <c r="E7" s="52" t="s">
        <v>139</v>
      </c>
      <c r="F7" s="52" t="s">
        <v>365</v>
      </c>
      <c r="G7" s="242">
        <v>1000000</v>
      </c>
      <c r="H7" s="242">
        <v>1000000</v>
      </c>
      <c r="I7" s="242"/>
      <c r="J7" s="242"/>
    </row>
    <row r="8" spans="1:10" ht="13.5" customHeight="1" x14ac:dyDescent="0.3">
      <c r="A8" s="200" t="s">
        <v>76</v>
      </c>
      <c r="B8" s="183" t="s">
        <v>138</v>
      </c>
      <c r="C8" s="52">
        <v>3346</v>
      </c>
      <c r="D8" s="52">
        <v>6121</v>
      </c>
      <c r="E8" s="52" t="s">
        <v>139</v>
      </c>
      <c r="F8" s="52" t="s">
        <v>100</v>
      </c>
      <c r="G8" s="242">
        <v>1500000</v>
      </c>
      <c r="H8" s="242"/>
      <c r="I8" s="242"/>
      <c r="J8" s="242"/>
    </row>
    <row r="9" spans="1:10" ht="13.5" customHeight="1" x14ac:dyDescent="0.3">
      <c r="A9" s="200" t="s">
        <v>76</v>
      </c>
      <c r="B9" s="183" t="s">
        <v>138</v>
      </c>
      <c r="C9" s="52">
        <v>3346</v>
      </c>
      <c r="D9" s="52">
        <v>6121</v>
      </c>
      <c r="E9" s="52" t="s">
        <v>139</v>
      </c>
      <c r="F9" s="52" t="s">
        <v>142</v>
      </c>
      <c r="G9" s="242"/>
      <c r="H9" s="242">
        <v>2000000</v>
      </c>
      <c r="I9" s="242"/>
      <c r="J9" s="242"/>
    </row>
    <row r="10" spans="1:10" ht="13.5" customHeight="1" x14ac:dyDescent="0.3">
      <c r="A10" s="200" t="s">
        <v>76</v>
      </c>
      <c r="B10" s="183" t="s">
        <v>138</v>
      </c>
      <c r="C10" s="52">
        <v>3346</v>
      </c>
      <c r="D10" s="52">
        <v>6121</v>
      </c>
      <c r="E10" s="52" t="s">
        <v>139</v>
      </c>
      <c r="F10" s="52" t="s">
        <v>92</v>
      </c>
      <c r="G10" s="242">
        <v>500000</v>
      </c>
      <c r="H10" s="242">
        <v>500000</v>
      </c>
      <c r="I10" s="242"/>
      <c r="J10" s="242"/>
    </row>
    <row r="11" spans="1:10" ht="13.5" customHeight="1" x14ac:dyDescent="0.3">
      <c r="A11" s="200" t="s">
        <v>76</v>
      </c>
      <c r="B11" s="183" t="s">
        <v>138</v>
      </c>
      <c r="C11" s="52">
        <v>3346</v>
      </c>
      <c r="D11" s="52">
        <v>6121</v>
      </c>
      <c r="E11" s="52" t="s">
        <v>139</v>
      </c>
      <c r="F11" s="52" t="s">
        <v>107</v>
      </c>
      <c r="G11" s="242"/>
      <c r="H11" s="242">
        <v>2000000</v>
      </c>
      <c r="I11" s="242"/>
      <c r="J11" s="242"/>
    </row>
    <row r="12" spans="1:10" ht="13.5" customHeight="1" x14ac:dyDescent="0.3">
      <c r="A12" s="200" t="s">
        <v>76</v>
      </c>
      <c r="B12" s="183" t="s">
        <v>138</v>
      </c>
      <c r="C12" s="52">
        <v>3346</v>
      </c>
      <c r="D12" s="52">
        <v>6121</v>
      </c>
      <c r="E12" s="52" t="s">
        <v>139</v>
      </c>
      <c r="F12" s="52" t="s">
        <v>255</v>
      </c>
      <c r="G12" s="242"/>
      <c r="H12" s="242"/>
      <c r="I12" s="242"/>
      <c r="J12" s="242"/>
    </row>
    <row r="13" spans="1:10" x14ac:dyDescent="0.3">
      <c r="A13" s="200"/>
      <c r="B13" s="183"/>
      <c r="C13" s="52"/>
      <c r="D13" s="52"/>
      <c r="E13" s="52"/>
      <c r="F13" s="52" t="s">
        <v>268</v>
      </c>
      <c r="G13" s="242"/>
      <c r="H13" s="242"/>
      <c r="I13" s="242"/>
      <c r="J13" s="242"/>
    </row>
    <row r="14" spans="1:10" x14ac:dyDescent="0.3">
      <c r="A14" s="200"/>
      <c r="B14" s="183"/>
      <c r="C14" s="52"/>
      <c r="D14" s="52"/>
      <c r="E14" s="52"/>
      <c r="F14" s="52" t="s">
        <v>269</v>
      </c>
      <c r="G14" s="242"/>
      <c r="H14" s="242"/>
      <c r="I14" s="242"/>
      <c r="J14" s="242"/>
    </row>
    <row r="15" spans="1:10" x14ac:dyDescent="0.3">
      <c r="A15" s="200"/>
      <c r="B15" s="183"/>
      <c r="C15" s="52"/>
      <c r="D15" s="52"/>
      <c r="E15" s="52"/>
      <c r="F15" s="52" t="s">
        <v>273</v>
      </c>
      <c r="G15" s="242">
        <v>200000</v>
      </c>
      <c r="H15" s="242">
        <v>200000</v>
      </c>
      <c r="I15" s="242">
        <v>200000</v>
      </c>
      <c r="J15" s="242">
        <v>200000</v>
      </c>
    </row>
    <row r="16" spans="1:10" x14ac:dyDescent="0.3">
      <c r="A16" s="200"/>
      <c r="B16" s="183"/>
      <c r="C16" s="52"/>
      <c r="D16" s="52"/>
      <c r="E16" s="52"/>
      <c r="F16" s="52" t="s">
        <v>278</v>
      </c>
      <c r="G16" s="242"/>
      <c r="H16" s="242"/>
      <c r="I16" s="242"/>
      <c r="J16" s="242"/>
    </row>
    <row r="17" spans="1:10" x14ac:dyDescent="0.3">
      <c r="A17" s="200"/>
      <c r="B17" s="183"/>
      <c r="C17" s="52"/>
      <c r="D17" s="52"/>
      <c r="E17" s="52"/>
      <c r="F17" s="52" t="s">
        <v>285</v>
      </c>
      <c r="G17" s="242"/>
      <c r="H17" s="242"/>
      <c r="I17" s="242"/>
      <c r="J17" s="242"/>
    </row>
    <row r="18" spans="1:10" x14ac:dyDescent="0.3">
      <c r="A18" s="200"/>
      <c r="B18" s="183"/>
      <c r="C18" s="52"/>
      <c r="D18" s="52"/>
      <c r="E18" s="52"/>
      <c r="F18" s="52" t="s">
        <v>287</v>
      </c>
      <c r="G18" s="242"/>
      <c r="H18" s="242"/>
      <c r="I18" s="242"/>
      <c r="J18" s="242"/>
    </row>
    <row r="19" spans="1:10" x14ac:dyDescent="0.3">
      <c r="A19" s="200"/>
      <c r="B19" s="183"/>
      <c r="C19" s="52"/>
      <c r="D19" s="52"/>
      <c r="E19" s="52"/>
      <c r="F19" s="52" t="s">
        <v>342</v>
      </c>
      <c r="G19" s="242"/>
      <c r="H19" s="242"/>
      <c r="I19" s="242">
        <v>6000000</v>
      </c>
      <c r="J19" s="242">
        <v>6000000</v>
      </c>
    </row>
    <row r="20" spans="1:10" x14ac:dyDescent="0.3">
      <c r="A20" s="128"/>
      <c r="B20" s="175" t="s">
        <v>299</v>
      </c>
      <c r="C20" s="175"/>
      <c r="D20" s="175"/>
      <c r="E20" s="175"/>
      <c r="F20" s="175" t="s">
        <v>300</v>
      </c>
      <c r="G20" s="242"/>
      <c r="H20" s="242"/>
      <c r="I20" s="242"/>
      <c r="J20" s="242"/>
    </row>
    <row r="21" spans="1:10" x14ac:dyDescent="0.3">
      <c r="A21" s="200"/>
      <c r="B21" s="183"/>
      <c r="C21" s="52"/>
      <c r="D21" s="52"/>
      <c r="E21" s="52"/>
      <c r="F21" s="52" t="s">
        <v>364</v>
      </c>
      <c r="G21" s="242"/>
      <c r="H21" s="242">
        <v>1000000</v>
      </c>
      <c r="I21" s="242"/>
      <c r="J21" s="242"/>
    </row>
    <row r="22" spans="1:10" s="229" customFormat="1" x14ac:dyDescent="0.3">
      <c r="A22" s="239" t="s">
        <v>101</v>
      </c>
      <c r="B22" s="240"/>
      <c r="C22" s="241"/>
      <c r="D22" s="241"/>
      <c r="E22" s="241"/>
      <c r="F22" s="241"/>
      <c r="G22" s="242">
        <f>SUM(G2:G21)</f>
        <v>8700000</v>
      </c>
      <c r="H22" s="242">
        <f>SUM(H2:H21)</f>
        <v>10200000</v>
      </c>
      <c r="I22" s="242">
        <f>SUM(I2:I21)</f>
        <v>6700000</v>
      </c>
      <c r="J22" s="242">
        <f>SUM(J2:J21)</f>
        <v>6700000</v>
      </c>
    </row>
    <row r="23" spans="1:10" x14ac:dyDescent="0.3">
      <c r="G23" s="244"/>
      <c r="H23" s="244"/>
    </row>
  </sheetData>
  <autoFilter ref="A1:K1"/>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33</vt:i4>
      </vt:variant>
      <vt:variant>
        <vt:lpstr>Pojmenované oblasti</vt:lpstr>
      </vt:variant>
      <vt:variant>
        <vt:i4>2</vt:i4>
      </vt:variant>
    </vt:vector>
  </HeadingPairs>
  <TitlesOfParts>
    <vt:vector size="35" baseType="lpstr">
      <vt:lpstr>HIST VYSLEDKY</vt:lpstr>
      <vt:lpstr>PREHLED 2020</vt:lpstr>
      <vt:lpstr>DETAIL 2020</vt:lpstr>
      <vt:lpstr>Projekty nad 10mil</vt:lpstr>
      <vt:lpstr>VYHLED</vt:lpstr>
      <vt:lpstr>Plán oprav</vt:lpstr>
      <vt:lpstr>O dopr</vt:lpstr>
      <vt:lpstr>O sport</vt:lpstr>
      <vt:lpstr>O kult</vt:lpstr>
      <vt:lpstr>O byty</vt:lpstr>
      <vt:lpstr>O nebyty</vt:lpstr>
      <vt:lpstr>O vzdel</vt:lpstr>
      <vt:lpstr>O zdr soc</vt:lpstr>
      <vt:lpstr>O OV</vt:lpstr>
      <vt:lpstr>O měú</vt:lpstr>
      <vt:lpstr>O bezp</vt:lpstr>
      <vt:lpstr>O ost</vt:lpstr>
      <vt:lpstr>O VHM</vt:lpstr>
      <vt:lpstr>Plán investic</vt:lpstr>
      <vt:lpstr>I dopr</vt:lpstr>
      <vt:lpstr>I sport</vt:lpstr>
      <vt:lpstr>I kult</vt:lpstr>
      <vt:lpstr>I zel páteř</vt:lpstr>
      <vt:lpstr>I sidl</vt:lpstr>
      <vt:lpstr>I vzdel</vt:lpstr>
      <vt:lpstr>I zdr soc</vt:lpstr>
      <vt:lpstr>I byty</vt:lpstr>
      <vt:lpstr>I nebyty</vt:lpstr>
      <vt:lpstr>I měú</vt:lpstr>
      <vt:lpstr>I bezp</vt:lpstr>
      <vt:lpstr>I ostatni</vt:lpstr>
      <vt:lpstr>I VHM</vt:lpstr>
      <vt:lpstr>I PD</vt:lpstr>
      <vt:lpstr>'DETAIL 2020'!Názvy_tisku</vt:lpstr>
      <vt:lpstr>VYHLED!Oblast_tisku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Buršík</dc:creator>
  <cp:lastModifiedBy>x</cp:lastModifiedBy>
  <cp:lastPrinted>2019-11-27T15:03:11Z</cp:lastPrinted>
  <dcterms:created xsi:type="dcterms:W3CDTF">2019-02-08T12:55:01Z</dcterms:created>
  <dcterms:modified xsi:type="dcterms:W3CDTF">2020-01-24T07:00:08Z</dcterms:modified>
</cp:coreProperties>
</file>